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Агентство печати" sheetId="1" state="visible" r:id="rId3"/>
    <sheet name="Лист4" sheetId="2" state="hidden" r:id="rId4"/>
    <sheet name="Лист1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<sst xmlns="http://schemas.openxmlformats.org/spreadsheetml/2006/main" count="3339" uniqueCount="684">
  <si>
    <t xml:space="preserve">Приложение к письму</t>
  </si>
  <si>
    <t xml:space="preserve">Учреждение</t>
  </si>
  <si>
    <t xml:space="preserve">Услуга</t>
  </si>
  <si>
    <t xml:space="preserve">Показатели</t>
  </si>
  <si>
    <t xml:space="preserve">Свод оценка</t>
  </si>
  <si>
    <t xml:space="preserve">ОЦ итоговая</t>
  </si>
  <si>
    <t xml:space="preserve">№ п/п</t>
  </si>
  <si>
    <t xml:space="preserve">Наименование показателя</t>
  </si>
  <si>
    <t xml:space="preserve">Единица измерения</t>
  </si>
  <si>
    <t xml:space="preserve">Значение, утвержденное 
в государственном задании на отчетный финансовый год</t>
  </si>
  <si>
    <t xml:space="preserve"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</si>
  <si>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</si>
  <si>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 xml:space="preserve">Сводная оценка выполнения краевыми государственными учреждениями государственного задания по показателям</t>
  </si>
  <si>
    <t xml:space="preserve">Причины отклонения значений 
от запланированных</t>
  </si>
  <si>
    <t xml:space="preserve">Источник информации 
о фактическом значении показателя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</si>
  <si>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"Редакция газеты "Ирбейская правда"</t>
    </r>
  </si>
  <si>
    <r>
      <rPr>
        <sz val="10"/>
        <rFont val="Times New Roman"/>
        <family val="1"/>
        <charset val="204"/>
      </rPr>
      <t xml:space="preserve">Наименование услуги:</t>
    </r>
    <r>
      <rPr>
        <b val="true"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</si>
  <si>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Показатели, характеризующие качество государственной услуги, установленные в государственном задании</t>
  </si>
  <si>
    <t xml:space="preserve">К1i</t>
  </si>
  <si>
    <t xml:space="preserve">К1</t>
  </si>
  <si>
    <t xml:space="preserve">Х</t>
  </si>
  <si>
    <t xml:space="preserve"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</si>
  <si>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</si>
  <si>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 xml:space="preserve">%</t>
  </si>
  <si>
    <t xml:space="preserve">≥20</t>
  </si>
  <si>
    <t xml:space="preserve">Тщательный подход к подбору персонала</t>
  </si>
  <si>
    <t xml:space="preserve">Отчетная информация</t>
  </si>
  <si>
    <t xml:space="preserve">2.</t>
  </si>
  <si>
    <t xml:space="preserve"> «Разовый тираж газеты «Ирбейская правда» (≥ 3600 экз. – задание выполнено, &lt; 3600 экз. – задание не выполнено) </t>
  </si>
  <si>
    <t xml:space="preserve">экз.</t>
  </si>
  <si>
    <t xml:space="preserve">≥3 600</t>
  </si>
  <si>
    <t xml:space="preserve">Ведомственная статистика</t>
  </si>
  <si>
    <t xml:space="preserve"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</si>
  <si>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</si>
  <si>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 xml:space="preserve">Количество раз в неделю</t>
  </si>
  <si>
    <t xml:space="preserve">≥1</t>
  </si>
  <si>
    <t xml:space="preserve"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</si>
  <si>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</si>
  <si>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 xml:space="preserve">Количество раз в год</t>
  </si>
  <si>
    <t xml:space="preserve"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</si>
  <si>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</si>
  <si>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 xml:space="preserve">экз. на 1000 чел.</t>
  </si>
  <si>
    <t xml:space="preserve">≥221</t>
  </si>
  <si>
    <t xml:space="preserve">6.</t>
  </si>
  <si>
    <t xml:space="preserve"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</si>
  <si>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 xml:space="preserve">шт.</t>
  </si>
  <si>
    <t xml:space="preserve">Использование более широких возможностей программного обеспечения для верстки газеты, необходимость повышения качества верстки газеты</t>
  </si>
  <si>
    <t xml:space="preserve">Показатели, характеризующие объем государственной услуги, установленные в государственном задании</t>
  </si>
  <si>
    <t xml:space="preserve">К2i</t>
  </si>
  <si>
    <t xml:space="preserve">К2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</si>
  <si>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</si>
  <si>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 xml:space="preserve">1.1</t>
  </si>
  <si>
    <t xml:space="preserve">Объем газетных полос формата А3</t>
  </si>
  <si>
    <t xml:space="preserve">газ.пол.</t>
  </si>
  <si>
    <t xml:space="preserve">1.2</t>
  </si>
  <si>
    <t xml:space="preserve">Себестоимость одной полосы формата А3 с учетом тиражности</t>
  </si>
  <si>
    <t xml:space="preserve">руб.</t>
  </si>
  <si>
    <t xml:space="preserve">Расчет </t>
  </si>
  <si>
    <t xml:space="preserve">1.3</t>
  </si>
  <si>
    <t xml:space="preserve">Размер субсидии</t>
  </si>
  <si>
    <t xml:space="preserve">тыс.руб.</t>
  </si>
  <si>
    <t xml:space="preserve">1.4</t>
  </si>
  <si>
    <t xml:space="preserve">Годовой объем полос газеты, приведенный к формату 4 А3</t>
  </si>
  <si>
    <t xml:space="preserve">выпуск</t>
  </si>
  <si>
    <t xml:space="preserve">1.5</t>
  </si>
  <si>
    <t xml:space="preserve"> Количесто потребителей</t>
  </si>
  <si>
    <t xml:space="preserve">тыс.чел.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</si>
  <si>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</si>
  <si>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</si>
  <si>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 xml:space="preserve">≥3 700</t>
  </si>
  <si>
    <t xml:space="preserve"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</si>
  <si>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</si>
  <si>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</si>
  <si>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 xml:space="preserve"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</si>
  <si>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 xml:space="preserve">≥171</t>
  </si>
  <si>
    <t xml:space="preserve"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</si>
  <si>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</si>
  <si>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 xml:space="preserve">Расчет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</si>
  <si>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</si>
  <si>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</si>
  <si>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 xml:space="preserve"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</si>
  <si>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</si>
  <si>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</si>
  <si>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</si>
  <si>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 xml:space="preserve"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</si>
  <si>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</si>
  <si>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</si>
  <si>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</si>
  <si>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 xml:space="preserve">≥5300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</si>
  <si>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</si>
  <si>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</si>
  <si>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 xml:space="preserve"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</si>
  <si>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 xml:space="preserve">≥262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</si>
  <si>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</si>
  <si>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</si>
  <si>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</si>
  <si>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 xml:space="preserve"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</si>
  <si>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</si>
  <si>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</si>
  <si>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</si>
  <si>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 xml:space="preserve">≥104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</si>
  <si>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</si>
  <si>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 xml:space="preserve">Увеличение объема публикаций нормативно - правовых актов местных администраций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</si>
  <si>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«Земля боготольская»</t>
    </r>
  </si>
  <si>
    <t xml:space="preserve"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</si>
  <si>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</si>
  <si>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</si>
  <si>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 xml:space="preserve"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</si>
  <si>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</si>
  <si>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</si>
  <si>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 xml:space="preserve">≥ 124</t>
  </si>
  <si>
    <t xml:space="preserve">≥ 4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</si>
  <si>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</si>
  <si>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«Ангарская правда»</t>
    </r>
  </si>
  <si>
    <t xml:space="preserve">≥ 20</t>
  </si>
  <si>
    <t xml:space="preserve">«Разовый тираж газеты «Ангарская правда» (≥ 3750 экз. – задание выполнено, &lt; 3750 экз. – задание не выполнено) </t>
  </si>
  <si>
    <t xml:space="preserve">≥ 3750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</si>
  <si>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</si>
  <si>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</si>
  <si>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 xml:space="preserve"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</si>
  <si>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 xml:space="preserve">≥ 80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</si>
  <si>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</si>
  <si>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</si>
  <si>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</si>
  <si>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 xml:space="preserve">≥3 200</t>
  </si>
  <si>
    <t xml:space="preserve"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</si>
  <si>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</si>
  <si>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 xml:space="preserve"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</si>
  <si>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</si>
  <si>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</si>
  <si>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</si>
  <si>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 xml:space="preserve">≥2 700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</si>
  <si>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</si>
  <si>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</si>
  <si>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 xml:space="preserve"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</si>
  <si>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 xml:space="preserve">≥191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</si>
  <si>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</si>
  <si>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</si>
  <si>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</si>
  <si>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 xml:space="preserve"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</si>
  <si>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</si>
  <si>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</si>
  <si>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</si>
  <si>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 xml:space="preserve">≥138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</si>
  <si>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</si>
  <si>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</si>
  <si>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</si>
  <si>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 xml:space="preserve">≥3 800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</si>
  <si>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</si>
  <si>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</si>
  <si>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 xml:space="preserve"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</si>
  <si>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 xml:space="preserve">≥80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</si>
  <si>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</si>
  <si>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 xml:space="preserve">Увеличение тиража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</si>
  <si>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</si>
  <si>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</si>
  <si>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 xml:space="preserve"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</si>
  <si>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</si>
  <si>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</si>
  <si>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 xml:space="preserve"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</si>
  <si>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 xml:space="preserve"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</si>
  <si>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</si>
  <si>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</si>
  <si>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</si>
  <si>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</si>
  <si>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</si>
  <si>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</si>
  <si>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 xml:space="preserve">≥127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</si>
  <si>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</si>
  <si>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</si>
  <si>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</si>
  <si>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 xml:space="preserve"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</si>
  <si>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</si>
  <si>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</si>
  <si>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</si>
  <si>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 xml:space="preserve">≥256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</si>
  <si>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</si>
  <si>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</si>
  <si>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</si>
  <si>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</si>
  <si>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</si>
  <si>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</si>
  <si>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 xml:space="preserve">≥147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</si>
  <si>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</si>
  <si>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</si>
  <si>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</si>
  <si>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 xml:space="preserve">≥10 000</t>
  </si>
  <si>
    <t xml:space="preserve"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</si>
  <si>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</si>
  <si>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</si>
  <si>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 xml:space="preserve">≥84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</si>
  <si>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</si>
  <si>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</si>
  <si>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</si>
  <si>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 xml:space="preserve">≥4 050</t>
  </si>
  <si>
    <t xml:space="preserve"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</si>
  <si>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</si>
  <si>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</si>
  <si>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 xml:space="preserve"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</si>
  <si>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</si>
  <si>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</si>
  <si>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</si>
  <si>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 xml:space="preserve">≥3 500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</si>
  <si>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</si>
  <si>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</si>
  <si>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 xml:space="preserve"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</si>
  <si>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 xml:space="preserve"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</si>
  <si>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</si>
  <si>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</si>
  <si>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</si>
  <si>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 xml:space="preserve">≥1 800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</si>
  <si>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</si>
  <si>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</si>
  <si>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 xml:space="preserve"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</si>
  <si>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 xml:space="preserve">≥108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</si>
  <si>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</si>
  <si>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</si>
  <si>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</si>
  <si>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</si>
  <si>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</si>
  <si>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 xml:space="preserve"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</si>
  <si>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 xml:space="preserve">≥235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</si>
  <si>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</si>
  <si>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</si>
  <si>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</si>
  <si>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</si>
  <si>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</si>
  <si>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 xml:space="preserve"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</si>
  <si>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 xml:space="preserve">≥156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</si>
  <si>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</si>
  <si>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</si>
  <si>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</si>
  <si>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 xml:space="preserve">≥4 200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</si>
  <si>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</si>
  <si>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</si>
  <si>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</si>
  <si>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 xml:space="preserve">≥64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</si>
  <si>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</si>
  <si>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</si>
  <si>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</si>
  <si>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 xml:space="preserve">≥16 500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</si>
  <si>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</si>
  <si>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</si>
  <si>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</si>
  <si>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 xml:space="preserve">≥167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</si>
  <si>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</si>
  <si>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</si>
  <si>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</si>
  <si>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 xml:space="preserve">≥3 000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</si>
  <si>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</si>
  <si>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</si>
  <si>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</si>
  <si>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 xml:space="preserve">≥190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</si>
  <si>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</si>
  <si>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</si>
  <si>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</si>
  <si>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 xml:space="preserve">≥4 500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</si>
  <si>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</si>
  <si>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</si>
  <si>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 xml:space="preserve">≥60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</si>
  <si>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</si>
  <si>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</si>
  <si>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</si>
  <si>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 xml:space="preserve">≥5 600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</si>
  <si>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</si>
  <si>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</si>
  <si>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 xml:space="preserve"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</si>
  <si>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 xml:space="preserve">≥174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</si>
  <si>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</si>
  <si>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</si>
  <si>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 xml:space="preserve">«Разовый тираж газеты «Грани» (≥ 3000 экз. – задание выполнено, &lt; 3000 экз. – задание не выполнено)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</si>
  <si>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</si>
  <si>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</si>
  <si>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 xml:space="preserve"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</si>
  <si>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</si>
  <si>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</si>
  <si>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</si>
  <si>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 xml:space="preserve">≥2 000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</si>
  <si>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</si>
  <si>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</si>
  <si>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</si>
  <si>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 xml:space="preserve">≥276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</si>
  <si>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</si>
  <si>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</si>
  <si>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</si>
  <si>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 xml:space="preserve">≥2 100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</si>
  <si>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</si>
  <si>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</si>
  <si>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</si>
  <si>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 xml:space="preserve">≥63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</si>
  <si>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</si>
  <si>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</si>
  <si>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</si>
  <si>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 xml:space="preserve"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</si>
  <si>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</si>
  <si>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 xml:space="preserve"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</si>
  <si>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 xml:space="preserve">≥158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</si>
  <si>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</si>
  <si>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</si>
  <si>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</si>
  <si>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 xml:space="preserve">≥2 400</t>
  </si>
  <si>
    <t xml:space="preserve">Закрытие четырех почтовых участков на территории района и фактическое прекращение подписки на районную газету на этих участкая</t>
  </si>
  <si>
    <t xml:space="preserve"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</si>
  <si>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</si>
  <si>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 xml:space="preserve"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</si>
  <si>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 xml:space="preserve">≥220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</si>
  <si>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</si>
  <si>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 xml:space="preserve">Закрытие четырех почтовых участков на территории района и фактическое прекращение подписки на раонную газету на этих участкая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</si>
  <si>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</si>
  <si>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</si>
  <si>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 xml:space="preserve">≥2 900</t>
  </si>
  <si>
    <t xml:space="preserve"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</si>
  <si>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</si>
  <si>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 xml:space="preserve"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</si>
  <si>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 xml:space="preserve">≥162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</si>
  <si>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</si>
  <si>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</si>
  <si>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</si>
  <si>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 xml:space="preserve">≥1 400</t>
  </si>
  <si>
    <t xml:space="preserve"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</si>
  <si>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</si>
  <si>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 xml:space="preserve"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</si>
  <si>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</si>
  <si>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</si>
  <si>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</si>
  <si>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 xml:space="preserve">≥7 600</t>
  </si>
  <si>
    <t xml:space="preserve"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</si>
  <si>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</si>
  <si>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 xml:space="preserve"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</si>
  <si>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 xml:space="preserve">≥234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</si>
  <si>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</si>
  <si>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</si>
  <si>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</si>
  <si>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 xml:space="preserve"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</si>
  <si>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</si>
  <si>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 xml:space="preserve"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</si>
  <si>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 xml:space="preserve">≥148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</si>
  <si>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</si>
  <si>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</si>
  <si>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</si>
  <si>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</si>
  <si>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</si>
  <si>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</si>
  <si>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 xml:space="preserve">≥182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</si>
  <si>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</si>
  <si>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</si>
  <si>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 xml:space="preserve">Годовой объем газетных полос, приведенный к формату 4А3</t>
  </si>
  <si>
    <t xml:space="preserve"> Планируемое количесто потребителей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</si>
  <si>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</si>
  <si>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</si>
  <si>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</si>
  <si>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</si>
  <si>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</si>
  <si>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 xml:space="preserve">≥51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</si>
  <si>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</si>
  <si>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</si>
  <si>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</si>
  <si>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 xml:space="preserve"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</si>
  <si>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</si>
  <si>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</si>
  <si>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</si>
  <si>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 xml:space="preserve">≥99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</si>
  <si>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</si>
  <si>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 учреждение  «Дирекция краевых телепрограмм»</t>
    </r>
  </si>
  <si>
    <r>
      <rPr>
        <sz val="10"/>
        <rFont val="Times New Roman"/>
        <family val="1"/>
        <charset val="204"/>
      </rPr>
      <t xml:space="preserve">Наименование услуги:</t>
    </r>
    <r>
      <rPr>
        <b val="true"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</si>
  <si>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 xml:space="preserve"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</si>
  <si>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≥50</t>
  </si>
  <si>
    <t xml:space="preserve"> Хронометраж телепрограммы новостей  </t>
  </si>
  <si>
    <t xml:space="preserve">количество минут</t>
  </si>
  <si>
    <t xml:space="preserve">2.1.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</si>
  <si>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</si>
  <si>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 xml:space="preserve">≥12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</si>
  <si>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</si>
  <si>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 xml:space="preserve"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</si>
  <si>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</si>
  <si>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 xml:space="preserve"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</si>
  <si>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</si>
  <si>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 xml:space="preserve"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</si>
  <si>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</si>
  <si>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 xml:space="preserve">7.</t>
  </si>
  <si>
    <t xml:space="preserve">Хронометраж информационной программы новости районов (≥ 12 минут – задание выполнено, &lt; 12 минут – задание не выполнено</t>
  </si>
  <si>
    <t xml:space="preserve">8.</t>
  </si>
  <si>
    <t xml:space="preserve">Хронометраж информационной программы новости регионов (≥ 3 минут – задание выполнено, &lt; 3 минут – задание не выполнено)</t>
  </si>
  <si>
    <t xml:space="preserve"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</si>
  <si>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</si>
  <si>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 xml:space="preserve"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</si>
  <si>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</si>
  <si>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 xml:space="preserve">11.</t>
  </si>
  <si>
    <t xml:space="preserve">Хронометраж информационной программы новости спорта (≥ 12 минут – задание выполнено, &lt; 12 минут – задание не выполнено)</t>
  </si>
  <si>
    <t xml:space="preserve"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</si>
  <si>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</si>
  <si>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 xml:space="preserve"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</si>
  <si>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</si>
  <si>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 xml:space="preserve">14.</t>
  </si>
  <si>
    <t xml:space="preserve">Информационная программа жанра медиа-обзор(≥ 3 минут – задание выполнено, &lt; 3 минут – задание не выполнено) </t>
  </si>
  <si>
    <t xml:space="preserve"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</si>
  <si>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</si>
  <si>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 xml:space="preserve">≥15</t>
  </si>
  <si>
    <t xml:space="preserve">16.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</si>
  <si>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</si>
  <si>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</si>
  <si>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 xml:space="preserve">1.1.</t>
  </si>
  <si>
    <t xml:space="preserve"> Количество произведенных телепрограмм</t>
  </si>
  <si>
    <t xml:space="preserve">количество программ</t>
  </si>
  <si>
    <t xml:space="preserve">1.1.1.</t>
  </si>
  <si>
    <t xml:space="preserve">Программа новостей </t>
  </si>
  <si>
    <t xml:space="preserve">1.1.2.</t>
  </si>
  <si>
    <t xml:space="preserve"> Информационно-аналитическая  программа </t>
  </si>
  <si>
    <t xml:space="preserve">1.1.3.</t>
  </si>
  <si>
    <t xml:space="preserve"> Информационно - публицистическая телепрограмма "Утро на Енисее".</t>
  </si>
  <si>
    <t xml:space="preserve">1.1.4.</t>
  </si>
  <si>
    <t xml:space="preserve"> Аналитическая пограмма "Специальный репортаж"</t>
  </si>
  <si>
    <t xml:space="preserve">1.1.5.</t>
  </si>
  <si>
    <t xml:space="preserve">Аналитическая программа "Экспресс аналитика"</t>
  </si>
  <si>
    <t xml:space="preserve">1.1.6.</t>
  </si>
  <si>
    <t xml:space="preserve">Информационная программа новости районов</t>
  </si>
  <si>
    <t xml:space="preserve">1.1.7.</t>
  </si>
  <si>
    <t xml:space="preserve">Информаионна программа новости регионов</t>
  </si>
  <si>
    <t xml:space="preserve">1.1.8.</t>
  </si>
  <si>
    <t xml:space="preserve">Информационно публицистическая программа "Край без окраин"</t>
  </si>
  <si>
    <t xml:space="preserve">1.1.9.</t>
  </si>
  <si>
    <t xml:space="preserve">Информационно - аналитическая программа новости спорта</t>
  </si>
  <si>
    <t xml:space="preserve">1.1.10.</t>
  </si>
  <si>
    <t xml:space="preserve">Информационно - аналитическая программа новости культуры</t>
  </si>
  <si>
    <t xml:space="preserve">1.1.11.</t>
  </si>
  <si>
    <t xml:space="preserve">Информационно - аналитическая программа новости экономики</t>
  </si>
  <si>
    <t xml:space="preserve">1.1.12.</t>
  </si>
  <si>
    <t xml:space="preserve">Информационно-аналитическая программа жанра "Интервью"</t>
  </si>
  <si>
    <t xml:space="preserve">1.1.13.</t>
  </si>
  <si>
    <t xml:space="preserve">Информационная программа жанра медиа-обзор</t>
  </si>
  <si>
    <t xml:space="preserve">1.1.14.</t>
  </si>
  <si>
    <t xml:space="preserve">Информационно - публицистическая программа к 80-летию Красноярского края</t>
  </si>
  <si>
    <t xml:space="preserve">1.2.</t>
  </si>
  <si>
    <t xml:space="preserve">Себестоимость производства одной программы</t>
  </si>
  <si>
    <t xml:space="preserve">1.3.</t>
  </si>
  <si>
    <t xml:space="preserve"> Размер субсидий</t>
  </si>
  <si>
    <t xml:space="preserve">тыс.рублей</t>
  </si>
  <si>
    <t xml:space="preserve">1.4.</t>
  </si>
  <si>
    <t xml:space="preserve"> Предполагаемое количество потребителей (аудитория телеканала)</t>
  </si>
  <si>
    <t xml:space="preserve">тыс. человек</t>
  </si>
  <si>
    <t xml:space="preserve"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</si>
  <si>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</si>
  <si>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</si>
  <si>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 xml:space="preserve">количество ППС</t>
  </si>
  <si>
    <t xml:space="preserve">2.2.</t>
  </si>
  <si>
    <t xml:space="preserve"> Количество точек доступа для телевизионного вещания</t>
  </si>
  <si>
    <t xml:space="preserve">2.3.</t>
  </si>
  <si>
    <t xml:space="preserve">Себестоимость вещания одной ППС</t>
  </si>
  <si>
    <t xml:space="preserve">Размер субсидий</t>
  </si>
  <si>
    <t xml:space="preserve"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</si>
  <si>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</si>
  <si>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 xml:space="preserve">3.1.</t>
  </si>
  <si>
    <t xml:space="preserve">Количество произведенных телепрограмм</t>
  </si>
  <si>
    <t xml:space="preserve"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</si>
  <si>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</si>
  <si>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 xml:space="preserve">3.1.2.</t>
  </si>
  <si>
    <t xml:space="preserve">Телепрограмма дискуссионного формата</t>
  </si>
  <si>
    <t xml:space="preserve">3.1.3.</t>
  </si>
  <si>
    <t xml:space="preserve">Телепрограмма с интерактивным общением с жителями края</t>
  </si>
  <si>
    <t xml:space="preserve">3.2.</t>
  </si>
  <si>
    <t xml:space="preserve"> Производство и распространение радиопрограмм</t>
  </si>
  <si>
    <t xml:space="preserve"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</si>
  <si>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</si>
  <si>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 xml:space="preserve">количество радиопрограмм</t>
  </si>
  <si>
    <t xml:space="preserve">4.2.</t>
  </si>
  <si>
    <r>
      <rPr>
        <sz val="10"/>
        <rFont val="Times New Roman"/>
        <family val="1"/>
        <charset val="204"/>
      </rPr>
      <t xml:space="preserve">Наименование государственной услуги: </t>
    </r>
    <r>
      <rPr>
        <b val="true"/>
        <sz val="10"/>
        <rFont val="Times New Roman"/>
        <family val="1"/>
        <charset val="204"/>
      </rPr>
      <t xml:space="preserve"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</si>
  <si>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</si>
  <si>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«Красноярский краевой Дом журналиста»</t>
    </r>
  </si>
  <si>
    <r>
      <rPr>
        <sz val="10"/>
        <rFont val="Times New Roman"/>
        <family val="1"/>
        <charset val="204"/>
      </rPr>
      <t xml:space="preserve">Наименование услуги:</t>
    </r>
    <r>
      <rPr>
        <b val="true"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</si>
  <si>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 xml:space="preserve"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</si>
  <si>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 xml:space="preserve">количество раз в квартал</t>
  </si>
  <si>
    <t xml:space="preserve">Организация медийных, методических и обучающих мероприятий</t>
  </si>
  <si>
    <t xml:space="preserve">Количество участников обучающих и стимулирующих мероприятий, организованных для журналистов (конкурсы, семинары, фестивали и др.)</t>
  </si>
  <si>
    <t xml:space="preserve">количество выходов</t>
  </si>
  <si>
    <t xml:space="preserve"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</si>
  <si>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 xml:space="preserve">Себестоимость посещения одного мероприятия</t>
  </si>
  <si>
    <t xml:space="preserve">Отклонение в меньшую сторну за счет увеличения количества участников</t>
  </si>
  <si>
    <t xml:space="preserve">В связи с уменьшением количество выходов</t>
  </si>
  <si>
    <r>
      <rPr>
        <sz val="10"/>
        <rFont val="Times New Roman"/>
        <family val="1"/>
        <charset val="204"/>
      </rPr>
      <t xml:space="preserve">Наименование услуги: </t>
    </r>
    <r>
      <rPr>
        <b val="true"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</si>
  <si>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</si>
  <si>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</si>
  <si>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 xml:space="preserve">количество  раз в неделю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</si>
  <si>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</si>
  <si>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</si>
  <si>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 xml:space="preserve">Количество выходов номеров газеты</t>
  </si>
  <si>
    <t xml:space="preserve">Плановые показатели выполнены</t>
  </si>
  <si>
    <t xml:space="preserve"> Годовой объем газетных полос, приведенный к формату 4А3</t>
  </si>
  <si>
    <t xml:space="preserve">газ. полос</t>
  </si>
  <si>
    <t xml:space="preserve">Себестоимость одной полосы формата 4А3 с учетом тиражности</t>
  </si>
  <si>
    <t xml:space="preserve">Сокращение расходов в связи с конкурсными процедурами</t>
  </si>
  <si>
    <t xml:space="preserve"> Годовой тираж газеты, приведенный к формату 4А3</t>
  </si>
  <si>
    <t xml:space="preserve">тыс. экз. 4А3</t>
  </si>
  <si>
    <t xml:space="preserve">Увеличение количества подписчиков</t>
  </si>
  <si>
    <t xml:space="preserve"> Планируемое количество потребителей</t>
  </si>
  <si>
    <t xml:space="preserve">1.6</t>
  </si>
  <si>
    <r>
      <rPr>
        <sz val="10"/>
        <rFont val="Times New Roman"/>
        <family val="1"/>
        <charset val="204"/>
      </rPr>
      <t xml:space="preserve">Наименование услуги:</t>
    </r>
    <r>
      <rPr>
        <b val="true"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</si>
  <si>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 xml:space="preserve"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</si>
  <si>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 xml:space="preserve">информационно-зазъяснительная работа по актуальным социально - значимым вопросам</t>
  </si>
  <si>
    <t xml:space="preserve">Количество произведенной и распространненой полиграфической и иной информационной продукции</t>
  </si>
  <si>
    <t xml:space="preserve">Увеличение количества произведеноой продукции, меньшего формата</t>
  </si>
  <si>
    <t xml:space="preserve">Себестоимость произведенной и распространенной продукции</t>
  </si>
  <si>
    <t xml:space="preserve">Отклонение в меньшую сторну за счет увеличения произведенной продукции</t>
  </si>
  <si>
    <t xml:space="preserve">экономия</t>
  </si>
  <si>
    <r>
      <rPr>
        <sz val="10"/>
        <rFont val="Times New Roman"/>
        <family val="1"/>
        <charset val="204"/>
      </rPr>
      <t xml:space="preserve">Наименование учреждения: </t>
    </r>
    <r>
      <rPr>
        <b val="true"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«Наш Красноярский край»</t>
    </r>
  </si>
  <si>
    <r>
      <rPr>
        <sz val="10"/>
        <rFont val="Times New Roman"/>
        <family val="1"/>
        <charset val="204"/>
      </rPr>
      <t xml:space="preserve">Наименование услуги:</t>
    </r>
    <r>
      <rPr>
        <b val="true"/>
        <sz val="10"/>
        <rFont val="Times New Roman"/>
        <family val="1"/>
        <charset val="204"/>
      </rPr>
      <t xml:space="preserve"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</si>
  <si>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 xml:space="preserve"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</si>
  <si>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 xml:space="preserve">Среднеразовый тираж газеты "Наш Красноярский край" (пятница) (экз.) (≥ 40000 экз. - задание выполнено, &lt; 40000 экз. - задание не выполнено)</t>
  </si>
  <si>
    <t xml:space="preserve">≥40000</t>
  </si>
  <si>
    <t xml:space="preserve">Среднеразовый тираж газеты "Наш Красноярский край" (среда) (экз.) (≥ 5000 экз. - задание выполнено, &lt; 5000 экз. - задание не выполнено)</t>
  </si>
  <si>
    <t xml:space="preserve">≥5000</t>
  </si>
  <si>
    <t xml:space="preserve"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</si>
  <si>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 xml:space="preserve">количество полос формата А3 в квартал</t>
  </si>
  <si>
    <t xml:space="preserve">≥96</t>
  </si>
  <si>
    <t xml:space="preserve">В связи с большим количеством событий  требующих освещения на страницах газеты</t>
  </si>
  <si>
    <t xml:space="preserve"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</si>
  <si>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 xml:space="preserve">Возросший интерес читателей к такой форме освещения событий из жизни края</t>
  </si>
  <si>
    <t xml:space="preserve"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</si>
  <si>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 xml:space="preserve">Увеличение объемов материалов освещающих деятельность Законодательного Собрания</t>
  </si>
  <si>
    <t xml:space="preserve"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</si>
  <si>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 xml:space="preserve">количество раз в год</t>
  </si>
  <si>
    <t xml:space="preserve">≥2</t>
  </si>
  <si>
    <t xml:space="preserve"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</si>
  <si>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</si>
  <si>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</si>
  <si>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 xml:space="preserve">Среднеразо-вый тираж/численность населения края*1000 экз.</t>
  </si>
  <si>
    <t xml:space="preserve">≥14</t>
  </si>
  <si>
    <t xml:space="preserve"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</si>
  <si>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 xml:space="preserve">Среднеразо-вый тираж/численность населения города*1000 экз.</t>
  </si>
  <si>
    <t xml:space="preserve"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</si>
  <si>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</si>
  <si>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 xml:space="preserve">Необходимость повышения качества верстки газеты</t>
  </si>
  <si>
    <t xml:space="preserve"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</si>
  <si>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 xml:space="preserve">≥200</t>
  </si>
  <si>
    <t xml:space="preserve"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</si>
  <si>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 xml:space="preserve">Количество выходов номеров газеты (пятница)</t>
  </si>
  <si>
    <t xml:space="preserve">кол-во выходов</t>
  </si>
  <si>
    <t xml:space="preserve">Количество выходов номеров газеты (среда)</t>
  </si>
  <si>
    <t xml:space="preserve">Количество полос (А3)</t>
  </si>
  <si>
    <t xml:space="preserve">газ. страниц</t>
  </si>
  <si>
    <t xml:space="preserve">Увеличение объемов материалов подлежащих обязательной публикации</t>
  </si>
  <si>
    <t xml:space="preserve">газ. пол.</t>
  </si>
  <si>
    <t xml:space="preserve">Годовой тираж газеты, приведенный к формату 4А3</t>
  </si>
  <si>
    <t xml:space="preserve">тыс. экз. 4А3.</t>
  </si>
  <si>
    <t xml:space="preserve">1.6.</t>
  </si>
  <si>
    <t xml:space="preserve">Себестоимость 1 экземпляра газеты, приведенного к 4А3</t>
  </si>
  <si>
    <t xml:space="preserve">1.7.</t>
  </si>
  <si>
    <t xml:space="preserve">тыс. руб.</t>
  </si>
  <si>
    <t xml:space="preserve">1.8.</t>
  </si>
  <si>
    <t xml:space="preserve">Планируемое количество потребителей (пятница)</t>
  </si>
  <si>
    <t xml:space="preserve">Издание двух дополнительных номеров</t>
  </si>
  <si>
    <t xml:space="preserve">1.9.</t>
  </si>
  <si>
    <t xml:space="preserve">Планируемое количесто потребителей (среда)</t>
  </si>
  <si>
    <t xml:space="preserve"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</si>
  <si>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Тщательный подбор персонала</t>
  </si>
  <si>
    <r>
      <rPr>
        <sz val="10"/>
        <rFont val="Times New Roman"/>
        <family val="1"/>
        <charset val="204"/>
      </rPr>
      <t xml:space="preserve">2.2.</t>
    </r>
    <r>
      <rPr>
        <sz val="7"/>
        <rFont val="Times New Roman"/>
        <family val="1"/>
        <charset val="204"/>
      </rPr>
      <t xml:space="preserve"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</si>
  <si>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 xml:space="preserve">≥805</t>
  </si>
  <si>
    <r>
      <rPr>
        <sz val="10"/>
        <rFont val="Times New Roman"/>
        <family val="1"/>
        <charset val="204"/>
      </rPr>
      <t xml:space="preserve"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</si>
  <si>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 xml:space="preserve">количество 2 раза в неделю</t>
  </si>
  <si>
    <t xml:space="preserve">уменьшение количества материалов обязательных к публикации</t>
  </si>
  <si>
    <t xml:space="preserve">ведомственная статистика</t>
  </si>
  <si>
    <t xml:space="preserve">2.4.</t>
  </si>
  <si>
    <r>
      <rPr>
        <sz val="10"/>
        <rFont val="Times New Roman"/>
        <family val="1"/>
        <charset val="204"/>
      </rPr>
      <t xml:space="preserve"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 xml:space="preserve"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</si>
  <si>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 xml:space="preserve">необходимость повышения качества верстки журнала</t>
  </si>
  <si>
    <t xml:space="preserve">ведомтсвенная статистика</t>
  </si>
  <si>
    <t xml:space="preserve">Производство, выпуск и распространение журнала "Ведомости высших органов государственной власти Красноярского края"</t>
  </si>
  <si>
    <t xml:space="preserve">2.1..</t>
  </si>
  <si>
    <t xml:space="preserve">Количество выходов номеров журнала</t>
  </si>
  <si>
    <t xml:space="preserve">уменьшение объемов материалов подлежащих обязательной публикации</t>
  </si>
  <si>
    <t xml:space="preserve">Годовой объем полос формата А4</t>
  </si>
  <si>
    <t xml:space="preserve">страниц</t>
  </si>
  <si>
    <t xml:space="preserve">Себестоимость одной страницы</t>
  </si>
  <si>
    <t xml:space="preserve">2.4</t>
  </si>
  <si>
    <t xml:space="preserve">Годовой тираж журнала</t>
  </si>
  <si>
    <t xml:space="preserve">тыс. экз. </t>
  </si>
  <si>
    <t xml:space="preserve">2.5.</t>
  </si>
  <si>
    <t xml:space="preserve">Планируемое количество потребителей </t>
  </si>
  <si>
    <t xml:space="preserve">тыс. чел.</t>
  </si>
  <si>
    <t xml:space="preserve">2.6.</t>
  </si>
  <si>
    <t xml:space="preserve">недофинансирование</t>
  </si>
  <si>
    <r>
      <rPr>
        <sz val="10"/>
        <rFont val="Times New Roman"/>
        <family val="1"/>
        <charset val="204"/>
      </rPr>
      <t xml:space="preserve">Наименование государственной услуги:</t>
    </r>
    <r>
      <rPr>
        <b val="true"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</si>
  <si>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 xml:space="preserve"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</si>
  <si>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 xml:space="preserve">3.1</t>
  </si>
  <si>
    <t xml:space="preserve">Количество посещений сайта gnkk.ru</t>
  </si>
  <si>
    <t xml:space="preserve">кол-во посещений</t>
  </si>
  <si>
    <t xml:space="preserve">Увеличение интереса к материалам издания</t>
  </si>
  <si>
    <t xml:space="preserve">Статистика сайта</t>
  </si>
  <si>
    <t xml:space="preserve">Количество вопросов и реплик, размещенных в разделах интерактивных проектов</t>
  </si>
  <si>
    <t xml:space="preserve">кол-во вопросов и реплик</t>
  </si>
  <si>
    <t xml:space="preserve">Статистическая информация</t>
  </si>
  <si>
    <t xml:space="preserve">3.3.</t>
  </si>
  <si>
    <t xml:space="preserve">Ретрансляция  информации в социальные сети</t>
  </si>
  <si>
    <t xml:space="preserve">кол-во ретрансляций</t>
  </si>
  <si>
    <t xml:space="preserve">3.4.</t>
  </si>
  <si>
    <t xml:space="preserve">Количество посещений тематических групп интерактивных проектов в социальных сетях</t>
  </si>
  <si>
    <t xml:space="preserve">кол-во
посетителей 
</t>
  </si>
  <si>
    <t xml:space="preserve">3.5.</t>
  </si>
  <si>
    <t xml:space="preserve"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</si>
  <si>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 xml:space="preserve">кол-во тем и  реплик</t>
  </si>
  <si>
    <t xml:space="preserve">3.6.</t>
  </si>
  <si>
    <t xml:space="preserve">Создание инфографических материалов</t>
  </si>
  <si>
    <t xml:space="preserve">Кол-во материалов </t>
  </si>
  <si>
    <t xml:space="preserve">3.7.</t>
  </si>
  <si>
    <t xml:space="preserve">Себестоимость одого посещения сайта gnkk.ru</t>
  </si>
  <si>
    <t xml:space="preserve">3.8.</t>
  </si>
  <si>
    <t xml:space="preserve">3.9.</t>
  </si>
  <si>
    <t xml:space="preserve">Планируемое количество потребителей</t>
  </si>
  <si>
    <r>
      <rPr>
        <sz val="10"/>
        <rFont val="Times New Roman"/>
        <family val="1"/>
        <charset val="204"/>
      </rPr>
      <t xml:space="preserve">Наименование услуги: </t>
    </r>
    <r>
      <rPr>
        <b val="true"/>
        <sz val="10"/>
        <rFont val="Times New Roman"/>
        <family val="1"/>
        <charset val="204"/>
      </rPr>
      <t xml:space="preserve"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</si>
  <si>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</si>
  <si>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</si>
  <si>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 xml:space="preserve">≥3000</t>
  </si>
  <si>
    <t xml:space="preserve">4.3.</t>
  </si>
  <si>
    <r>
      <rPr>
        <sz val="7"/>
        <rFont val="Times New Roman"/>
        <family val="1"/>
        <charset val="204"/>
      </rPr>
      <t xml:space="preserve"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</si>
  <si>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 xml:space="preserve">≥ 2222</t>
  </si>
  <si>
    <t xml:space="preserve">уменьшение количества подписчиков</t>
  </si>
  <si>
    <t xml:space="preserve">4.4.</t>
  </si>
  <si>
    <t xml:space="preserve">«Разовый тираж газеты  «Новый путь» (≥ 1463 экз. – задание выполнено, &lt; 1463 экз. – задание не выполнено) </t>
  </si>
  <si>
    <t xml:space="preserve">≥1750</t>
  </si>
  <si>
    <t xml:space="preserve">4.5.</t>
  </si>
  <si>
    <t xml:space="preserve">«Разовый тираж газеты  «Вместе с вами» (≥ 1672 экз. – задание выполнено, &lt; 1672 экз. – задание не выполнено) </t>
  </si>
  <si>
    <t xml:space="preserve">4.6.</t>
  </si>
  <si>
    <t xml:space="preserve">«Разовый тираж газеты  «Вести» (≥ 1200 экз. – задание выполнено, &lt; 1200 экз. – задание не выполнено) </t>
  </si>
  <si>
    <t xml:space="preserve">≥1200</t>
  </si>
  <si>
    <t xml:space="preserve"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</si>
  <si>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</si>
  <si>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 xml:space="preserve"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</si>
  <si>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</si>
  <si>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 xml:space="preserve"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</si>
  <si>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</si>
  <si>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 xml:space="preserve"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</si>
  <si>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</si>
  <si>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 xml:space="preserve"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</si>
  <si>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</si>
  <si>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 xml:space="preserve">4.12.</t>
  </si>
  <si>
    <r>
      <rPr>
        <sz val="10"/>
        <rFont val="Times New Roman"/>
        <family val="1"/>
        <charset val="204"/>
      </rPr>
      <t xml:space="preserve"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 xml:space="preserve"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</si>
  <si>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 xml:space="preserve">4.1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</si>
  <si>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</si>
  <si>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 xml:space="preserve">дополнительный выпуск</t>
  </si>
  <si>
    <t xml:space="preserve">Объем газетных полос формату А3</t>
  </si>
  <si>
    <t xml:space="preserve"> Размер субсидии</t>
  </si>
  <si>
    <t xml:space="preserve">расчет</t>
  </si>
  <si>
    <t xml:space="preserve">4.2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</si>
  <si>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</si>
  <si>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 xml:space="preserve">уменьшение тиража</t>
  </si>
  <si>
    <t xml:space="preserve">4.3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</si>
  <si>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</si>
  <si>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 xml:space="preserve">4.4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</si>
  <si>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</si>
  <si>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 xml:space="preserve">уменьшени тиража</t>
  </si>
  <si>
    <t xml:space="preserve">4.5</t>
  </si>
  <si>
    <t xml:space="preserve"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</si>
  <si>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 xml:space="preserve">Сводный отчет о фактическом исполнении муниципального задания муниципальным бюджетным  учреждением  "Информационно-методический центр работников образования города Шарыпово"  за  2024 г.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</si>
  <si>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</si>
  <si>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</si>
  <si>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</si>
  <si>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</si>
  <si>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Значение утвержденное в муниципальном задании на отчетный финансовый год</t>
  </si>
  <si>
    <t xml:space="preserve">Фактическое значение за 2024 год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</si>
  <si>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</si>
  <si>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</si>
  <si>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</si>
  <si>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</si>
  <si>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</si>
  <si>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Муниципальное бюджетное учреждение "Информационно-методический центр работников образования города Шарыпово"</t>
  </si>
  <si>
    <t xml:space="preserve">Психолого-медико-педагогическое обследование детей</t>
  </si>
  <si>
    <t xml:space="preserve">Показатель качества</t>
  </si>
  <si>
    <t xml:space="preserve">X</t>
  </si>
  <si>
    <t xml:space="preserve">Ведомственная отчетность</t>
  </si>
  <si>
    <t xml:space="preserve">Показатель объема</t>
  </si>
  <si>
    <t xml:space="preserve">число обучающихся от 0 до 7 лет</t>
  </si>
  <si>
    <t xml:space="preserve">Человек</t>
  </si>
  <si>
    <t xml:space="preserve">число обучающихся от 8 до 11 лет</t>
  </si>
  <si>
    <t xml:space="preserve">число обучающихся от 12 до 16 лет</t>
  </si>
  <si>
    <t xml:space="preserve">число обучающихся от 17 до 18 лет</t>
  </si>
  <si>
    <t xml:space="preserve">Методическое обеспечение образовательной деятельности</t>
  </si>
  <si>
    <t xml:space="preserve">Работа</t>
  </si>
  <si>
    <t xml:space="preserve">Отсутствие обоснованных претензий потребителей к качеству предоставляемой работы </t>
  </si>
  <si>
    <t xml:space="preserve">Процент</t>
  </si>
  <si>
    <t xml:space="preserve"> Отсутствие обоснованных претензий учредителя к организации предоставления работы </t>
  </si>
  <si>
    <t xml:space="preserve">Количество мероприятий</t>
  </si>
  <si>
    <t xml:space="preserve">Единица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</si>
  <si>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</si>
  <si>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 xml:space="preserve">Директор МБУ ИМЦ РО                                                                                           И.В. Ансарова</t>
  </si>
  <si>
    <t xml:space="preserve">Согласовано:  начальник отдела экономики и планирования Администрации города Шарыпово                                                                                                  Е.Н. Орлова</t>
  </si>
  <si>
    <t xml:space="preserve">«_16» _января 2025 г.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</si>
</sst>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0.0"/>
    <numFmt numFmtId="167" formatCode="General"/>
    <numFmt numFmtId="168" formatCode="0.00%"/>
    <numFmt numFmtId="169" formatCode="#,##0"/>
    <numFmt numFmtId="170" formatCode="@"/>
    <numFmt numFmtId="171" formatCode="#,##0.00"/>
    <numFmt numFmtId="172" formatCode="dd/mm/yyyy"/>
    <numFmt numFmtId="173" formatCode="dd/mmm"/>
  </numFmts>
  <fonts count="17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name val="Arial CYR"/>
      <family val="0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2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0" xfId="2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876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70" zoomScalePageLayoutView="100" workbookViewId="0">
      <selection pane="topLeft" activeCell="Z8" activeCellId="0" sqref="Z8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26.99"/>
    <col collapsed="false" customWidth="true" hidden="false" outlineLevel="0" max="2" min="2" style="1" width="22.56"/>
    <col collapsed="false" customWidth="true" hidden="false" outlineLevel="0" max="3" min="3" style="1" width="23.14"/>
    <col collapsed="false" customWidth="true" hidden="false" outlineLevel="0" max="5" min="4" style="2" width="12.14"/>
    <col collapsed="false" customWidth="true" hidden="false" outlineLevel="0" max="6" min="6" style="3" width="10.56"/>
    <col collapsed="false" customWidth="true" hidden="false" outlineLevel="0" max="7" min="7" style="3" width="30.13"/>
    <col collapsed="false" customWidth="true" hidden="false" outlineLevel="0" max="8" min="8" style="3" width="11.13"/>
    <col collapsed="false" customWidth="true" hidden="false" outlineLevel="0" max="9" min="9" style="3" width="19.85"/>
    <col collapsed="false" customWidth="true" hidden="false" outlineLevel="0" max="10" min="10" style="4" width="13.85"/>
    <col collapsed="false" customWidth="true" hidden="false" outlineLevel="0" max="11" min="11" style="3" width="26.28"/>
    <col collapsed="false" customWidth="true" hidden="false" outlineLevel="0" max="12" min="12" style="3" width="10.85"/>
    <col collapsed="false" customWidth="true" hidden="false" outlineLevel="0" max="13" min="13" style="3" width="20.28"/>
    <col collapsed="false" customWidth="true" hidden="false" outlineLevel="0" max="14" min="14" style="3" width="17.7"/>
    <col collapsed="false" customWidth="true" hidden="false" outlineLevel="0" max="15" min="15" style="4" width="10.85"/>
    <col collapsed="false" customWidth="false" hidden="false" outlineLevel="0" max="18" min="16" style="3" width="9.14"/>
    <col collapsed="false" customWidth="false" hidden="false" outlineLevel="0" max="257" min="19" style="5" width="9.14"/>
  </cols>
  <sheetData>
    <row r="1" customFormat="false" ht="15.75" hidden="false" customHeight="false" outlineLevel="0" collapsed="false">
      <c r="M1" s="6" t="s">
        <v>0</v>
      </c>
    </row>
    <row r="2" customFormat="false" ht="15.75" hidden="false" customHeight="false" outlineLevel="0" collapsed="false">
      <c r="M2" s="6"/>
    </row>
    <row r="3" customFormat="false" ht="15.75" hidden="false" customHeight="false" outlineLevel="0" collapsed="false">
      <c r="M3" s="6"/>
    </row>
    <row r="5" customFormat="false" ht="39.75" hidden="false" customHeight="true" outlineLevel="0" collapsed="false"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9"/>
    </row>
    <row r="6" customFormat="false" ht="15.75" hidden="false" customHeight="false" outlineLevel="0" collapsed="false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customFormat="false" ht="233.25" hidden="false" customHeight="true" outlineLevel="0" collapsed="false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5" t="s">
        <v>10</v>
      </c>
      <c r="K7" s="16" t="s">
        <v>11</v>
      </c>
      <c r="L7" s="16" t="s">
        <v>12</v>
      </c>
      <c r="M7" s="14" t="s">
        <v>13</v>
      </c>
      <c r="N7" s="14" t="s">
        <v>14</v>
      </c>
      <c r="O7" s="15" t="s">
        <v>5</v>
      </c>
      <c r="P7" s="10"/>
      <c r="Q7" s="10"/>
      <c r="R7" s="10"/>
      <c r="S7" s="12"/>
    </row>
    <row r="8" customFormat="false" ht="39.75" hidden="false" customHeight="true" outlineLevel="0" collapsed="false">
      <c r="A8" s="17" t="str">
        <f aca="false"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9" t="s">
        <v>15</v>
      </c>
      <c r="G8" s="19"/>
      <c r="H8" s="19"/>
      <c r="I8" s="19"/>
      <c r="J8" s="19"/>
      <c r="K8" s="19"/>
      <c r="L8" s="19"/>
      <c r="M8" s="19"/>
      <c r="N8" s="19"/>
      <c r="O8" s="19"/>
      <c r="P8" s="10"/>
      <c r="Q8" s="10"/>
      <c r="R8" s="10"/>
      <c r="S8" s="12"/>
    </row>
    <row r="9" customFormat="false" ht="110.25" hidden="false" customHeight="true" outlineLevel="0" collapsed="false">
      <c r="A9" s="17" t="str">
        <f aca="false"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 aca="false"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9" t="s">
        <v>16</v>
      </c>
      <c r="G9" s="19"/>
      <c r="H9" s="19"/>
      <c r="I9" s="19"/>
      <c r="J9" s="19"/>
      <c r="K9" s="19"/>
      <c r="L9" s="19"/>
      <c r="M9" s="19"/>
      <c r="N9" s="19"/>
      <c r="O9" s="19"/>
      <c r="P9" s="10"/>
      <c r="Q9" s="10"/>
      <c r="R9" s="10"/>
      <c r="S9" s="12"/>
    </row>
    <row r="10" customFormat="false" ht="99" hidden="false" customHeight="true" outlineLevel="0" collapsed="false">
      <c r="A10" s="17" t="str">
        <f aca="false"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 aca="false"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 aca="false"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 t="n">
        <f aca="false">IF(LEN(O10)&gt;0,O10,E9)</f>
        <v>0</v>
      </c>
      <c r="F10" s="19" t="s">
        <v>17</v>
      </c>
      <c r="G10" s="19"/>
      <c r="H10" s="19"/>
      <c r="I10" s="19"/>
      <c r="J10" s="19"/>
      <c r="K10" s="19" t="s">
        <v>18</v>
      </c>
      <c r="L10" s="19" t="s">
        <v>19</v>
      </c>
      <c r="M10" s="19" t="s">
        <v>20</v>
      </c>
      <c r="N10" s="19"/>
      <c r="O10" s="19"/>
      <c r="P10" s="10"/>
      <c r="Q10" s="10"/>
      <c r="R10" s="10"/>
      <c r="S10" s="12"/>
    </row>
    <row r="11" customFormat="false" ht="100.5" hidden="false" customHeight="true" outlineLevel="0" collapsed="false">
      <c r="A11" s="17" t="e">
        <f aca="false">NA()</f>
        <v>#N/A</v>
      </c>
      <c r="B11" s="17" t="e">
        <f aca="false">NA()</f>
        <v>#N/A</v>
      </c>
      <c r="C11" s="17" t="e">
        <f aca="false">NA()</f>
        <v>#N/A</v>
      </c>
      <c r="D11" s="20" t="e">
        <f aca="false">NA()</f>
        <v>#N/A</v>
      </c>
      <c r="E11" s="20" t="n">
        <f aca="false">IF(LEN(O11)&gt;0,O11,E10)</f>
        <v>1.59375</v>
      </c>
      <c r="F11" s="21" t="s">
        <v>21</v>
      </c>
      <c r="G11" s="19" t="s">
        <v>22</v>
      </c>
      <c r="H11" s="21" t="s">
        <v>23</v>
      </c>
      <c r="I11" s="21" t="s">
        <v>24</v>
      </c>
      <c r="J11" s="21" t="n">
        <v>62.5</v>
      </c>
      <c r="K11" s="22" t="n">
        <f aca="false">J11/20</f>
        <v>3.125</v>
      </c>
      <c r="L11" s="23" t="n">
        <f aca="false">(K11+K12+K13+K14+K15+K16)/6</f>
        <v>2.1875</v>
      </c>
      <c r="M11" s="19" t="s">
        <v>25</v>
      </c>
      <c r="N11" s="19" t="s">
        <v>26</v>
      </c>
      <c r="O11" s="23" t="n">
        <f aca="false">(L11+L19)/2</f>
        <v>1.59375</v>
      </c>
      <c r="P11" s="10"/>
      <c r="Q11" s="10"/>
      <c r="R11" s="10"/>
      <c r="S11" s="12"/>
    </row>
    <row r="12" customFormat="false" ht="107.25" hidden="false" customHeight="true" outlineLevel="0" collapsed="false">
      <c r="A12" s="17" t="e">
        <f aca="false">NA()</f>
        <v>#N/A</v>
      </c>
      <c r="B12" s="17" t="e">
        <f aca="false">NA()</f>
        <v>#N/A</v>
      </c>
      <c r="C12" s="17" t="e">
        <f aca="false">NA()</f>
        <v>#N/A</v>
      </c>
      <c r="D12" s="20" t="e">
        <f aca="false">NA()</f>
        <v>#N/A</v>
      </c>
      <c r="E12" s="20" t="e">
        <f aca="false">NA()</f>
        <v>#N/A</v>
      </c>
      <c r="F12" s="21" t="s">
        <v>27</v>
      </c>
      <c r="G12" s="19" t="s">
        <v>28</v>
      </c>
      <c r="H12" s="21" t="s">
        <v>29</v>
      </c>
      <c r="I12" s="21" t="s">
        <v>30</v>
      </c>
      <c r="J12" s="24" t="n">
        <v>3600</v>
      </c>
      <c r="K12" s="22" t="n">
        <f aca="false">J12/3600</f>
        <v>1</v>
      </c>
      <c r="L12" s="23"/>
      <c r="M12" s="19"/>
      <c r="N12" s="19" t="s">
        <v>31</v>
      </c>
      <c r="O12" s="23"/>
      <c r="P12" s="10"/>
      <c r="Q12" s="10"/>
      <c r="R12" s="10"/>
      <c r="S12" s="12"/>
    </row>
    <row r="13" customFormat="false" ht="105.75" hidden="false" customHeight="true" outlineLevel="0" collapsed="false">
      <c r="A13" s="17" t="e">
        <f aca="false">NA()</f>
        <v>#N/A</v>
      </c>
      <c r="B13" s="17" t="e">
        <f aca="false">NA()</f>
        <v>#N/A</v>
      </c>
      <c r="C13" s="17" t="e">
        <f aca="false">NA()</f>
        <v>#N/A</v>
      </c>
      <c r="D13" s="20" t="e">
        <f aca="false">NA()</f>
        <v>#N/A</v>
      </c>
      <c r="E13" s="20" t="e">
        <f aca="false">NA()</f>
        <v>#N/A</v>
      </c>
      <c r="F13" s="21" t="s">
        <v>32</v>
      </c>
      <c r="G13" s="19" t="s">
        <v>33</v>
      </c>
      <c r="H13" s="19" t="s">
        <v>34</v>
      </c>
      <c r="I13" s="21" t="s">
        <v>35</v>
      </c>
      <c r="J13" s="21" t="n">
        <v>1</v>
      </c>
      <c r="K13" s="22" t="n">
        <f aca="false">J13/1</f>
        <v>1</v>
      </c>
      <c r="L13" s="23"/>
      <c r="M13" s="19"/>
      <c r="N13" s="19" t="s">
        <v>31</v>
      </c>
      <c r="O13" s="23"/>
      <c r="P13" s="10"/>
      <c r="Q13" s="10"/>
      <c r="R13" s="10"/>
      <c r="S13" s="12"/>
    </row>
    <row r="14" customFormat="false" ht="128.25" hidden="false" customHeight="false" outlineLevel="0" collapsed="false">
      <c r="A14" s="17" t="e">
        <f aca="false">NA()</f>
        <v>#N/A</v>
      </c>
      <c r="B14" s="17" t="e">
        <f aca="false">NA()</f>
        <v>#N/A</v>
      </c>
      <c r="C14" s="17" t="e">
        <f aca="false">NA()</f>
        <v>#N/A</v>
      </c>
      <c r="D14" s="20" t="e">
        <f aca="false">NA()</f>
        <v>#N/A</v>
      </c>
      <c r="E14" s="20" t="e">
        <f aca="false">NA()</f>
        <v>#N/A</v>
      </c>
      <c r="F14" s="21" t="s">
        <v>36</v>
      </c>
      <c r="G14" s="19" t="s">
        <v>37</v>
      </c>
      <c r="H14" s="19" t="s">
        <v>38</v>
      </c>
      <c r="I14" s="21" t="s">
        <v>35</v>
      </c>
      <c r="J14" s="21" t="n">
        <v>2</v>
      </c>
      <c r="K14" s="22" t="n">
        <f aca="false">J14/1</f>
        <v>2</v>
      </c>
      <c r="L14" s="23"/>
      <c r="M14" s="19"/>
      <c r="N14" s="19" t="s">
        <v>31</v>
      </c>
      <c r="O14" s="23"/>
      <c r="P14" s="10"/>
      <c r="Q14" s="10"/>
      <c r="R14" s="10"/>
      <c r="S14" s="12"/>
    </row>
    <row r="15" customFormat="false" ht="79.5" hidden="false" customHeight="true" outlineLevel="0" collapsed="false">
      <c r="A15" s="17" t="e">
        <f aca="false">NA()</f>
        <v>#N/A</v>
      </c>
      <c r="B15" s="17" t="e">
        <f aca="false">NA()</f>
        <v>#N/A</v>
      </c>
      <c r="C15" s="17" t="e">
        <f aca="false">NA()</f>
        <v>#N/A</v>
      </c>
      <c r="D15" s="20" t="e">
        <f aca="false">NA()</f>
        <v>#N/A</v>
      </c>
      <c r="E15" s="20" t="e">
        <f aca="false">NA()</f>
        <v>#N/A</v>
      </c>
      <c r="F15" s="21" t="s">
        <v>39</v>
      </c>
      <c r="G15" s="19" t="s">
        <v>40</v>
      </c>
      <c r="H15" s="19" t="s">
        <v>41</v>
      </c>
      <c r="I15" s="21" t="s">
        <v>42</v>
      </c>
      <c r="J15" s="21" t="n">
        <v>221</v>
      </c>
      <c r="K15" s="22" t="n">
        <f aca="false">J15/221</f>
        <v>1</v>
      </c>
      <c r="L15" s="23"/>
      <c r="M15" s="19"/>
      <c r="N15" s="19" t="s">
        <v>31</v>
      </c>
      <c r="O15" s="23"/>
      <c r="P15" s="10"/>
      <c r="Q15" s="10"/>
      <c r="R15" s="10"/>
      <c r="S15" s="12"/>
    </row>
    <row r="16" customFormat="false" ht="76.5" hidden="false" customHeight="true" outlineLevel="0" collapsed="false">
      <c r="A16" s="17" t="e">
        <f aca="false">NA()</f>
        <v>#N/A</v>
      </c>
      <c r="B16" s="17" t="e">
        <f aca="false">NA()</f>
        <v>#N/A</v>
      </c>
      <c r="C16" s="17" t="e">
        <f aca="false">NA()</f>
        <v>#N/A</v>
      </c>
      <c r="D16" s="20" t="e">
        <f aca="false">NA()</f>
        <v>#N/A</v>
      </c>
      <c r="E16" s="20" t="e">
        <f aca="false">NA()</f>
        <v>#N/A</v>
      </c>
      <c r="F16" s="21" t="s">
        <v>43</v>
      </c>
      <c r="G16" s="19" t="s">
        <v>44</v>
      </c>
      <c r="H16" s="21" t="s">
        <v>45</v>
      </c>
      <c r="I16" s="21" t="s">
        <v>35</v>
      </c>
      <c r="J16" s="21" t="n">
        <v>5</v>
      </c>
      <c r="K16" s="22" t="n">
        <f aca="false">J16/1</f>
        <v>5</v>
      </c>
      <c r="L16" s="23"/>
      <c r="M16" s="19" t="s">
        <v>46</v>
      </c>
      <c r="N16" s="19" t="s">
        <v>26</v>
      </c>
      <c r="O16" s="23"/>
      <c r="P16" s="10"/>
      <c r="Q16" s="10"/>
      <c r="R16" s="10"/>
      <c r="S16" s="12"/>
    </row>
    <row r="17" customFormat="false" ht="79.5" hidden="false" customHeight="true" outlineLevel="0" collapsed="false">
      <c r="A17" s="17" t="e">
        <f aca="false">NA()</f>
        <v>#N/A</v>
      </c>
      <c r="B17" s="17" t="e">
        <f aca="false">NA()</f>
        <v>#N/A</v>
      </c>
      <c r="C17" s="17" t="e">
        <f aca="false">NA()</f>
        <v>#N/A</v>
      </c>
      <c r="D17" s="20" t="e">
        <f aca="false">NA()</f>
        <v>#N/A</v>
      </c>
      <c r="E17" s="20" t="e">
        <f aca="false">NA()</f>
        <v>#N/A</v>
      </c>
      <c r="F17" s="19" t="s">
        <v>47</v>
      </c>
      <c r="G17" s="19"/>
      <c r="H17" s="19"/>
      <c r="I17" s="19"/>
      <c r="J17" s="19"/>
      <c r="K17" s="21" t="s">
        <v>48</v>
      </c>
      <c r="L17" s="21" t="s">
        <v>49</v>
      </c>
      <c r="M17" s="19" t="s">
        <v>20</v>
      </c>
      <c r="N17" s="19"/>
      <c r="O17" s="23"/>
      <c r="P17" s="10"/>
      <c r="Q17" s="10"/>
      <c r="R17" s="10"/>
      <c r="S17" s="12"/>
    </row>
    <row r="18" customFormat="false" ht="79.5" hidden="false" customHeight="true" outlineLevel="0" collapsed="false">
      <c r="A18" s="17" t="e">
        <f aca="false">NA()</f>
        <v>#N/A</v>
      </c>
      <c r="B18" s="17" t="e">
        <f aca="false">NA()</f>
        <v>#N/A</v>
      </c>
      <c r="C18" s="17" t="e">
        <f aca="false">NA()</f>
        <v>#N/A</v>
      </c>
      <c r="D18" s="20" t="e">
        <f aca="false">NA()</f>
        <v>#N/A</v>
      </c>
      <c r="E18" s="20" t="e">
        <f aca="false">NA()</f>
        <v>#N/A</v>
      </c>
      <c r="F18" s="25" t="s">
        <v>21</v>
      </c>
      <c r="G18" s="19" t="s">
        <v>50</v>
      </c>
      <c r="H18" s="21"/>
      <c r="I18" s="21"/>
      <c r="J18" s="21"/>
      <c r="K18" s="22"/>
      <c r="L18" s="21"/>
      <c r="M18" s="19"/>
      <c r="N18" s="19"/>
      <c r="O18" s="23"/>
      <c r="P18" s="10"/>
      <c r="Q18" s="10"/>
      <c r="R18" s="10"/>
      <c r="S18" s="12"/>
    </row>
    <row r="19" customFormat="false" ht="79.5" hidden="false" customHeight="true" outlineLevel="0" collapsed="false">
      <c r="A19" s="17" t="e">
        <f aca="false">NA()</f>
        <v>#N/A</v>
      </c>
      <c r="B19" s="17" t="e">
        <f aca="false">NA()</f>
        <v>#N/A</v>
      </c>
      <c r="C19" s="17" t="e">
        <f aca="false">NA()</f>
        <v>#N/A</v>
      </c>
      <c r="D19" s="20" t="e">
        <f aca="false">NA()</f>
        <v>#N/A</v>
      </c>
      <c r="E19" s="20" t="e">
        <f aca="false">NA()</f>
        <v>#N/A</v>
      </c>
      <c r="F19" s="25" t="s">
        <v>51</v>
      </c>
      <c r="G19" s="19" t="s">
        <v>52</v>
      </c>
      <c r="H19" s="21" t="s">
        <v>53</v>
      </c>
      <c r="I19" s="26" t="n">
        <v>252</v>
      </c>
      <c r="J19" s="26" t="n">
        <v>252</v>
      </c>
      <c r="K19" s="22" t="n">
        <f aca="false">J19/I19</f>
        <v>1</v>
      </c>
      <c r="L19" s="23" t="n">
        <f aca="false">(K19+K20+K21+K22+K23)/5</f>
        <v>1</v>
      </c>
      <c r="M19" s="19"/>
      <c r="N19" s="19" t="s">
        <v>31</v>
      </c>
      <c r="O19" s="23"/>
      <c r="P19" s="10"/>
      <c r="Q19" s="10"/>
      <c r="R19" s="10"/>
      <c r="S19" s="12"/>
    </row>
    <row r="20" customFormat="false" ht="79.5" hidden="false" customHeight="true" outlineLevel="0" collapsed="false">
      <c r="A20" s="17" t="e">
        <f aca="false">NA()</f>
        <v>#N/A</v>
      </c>
      <c r="B20" s="17" t="e">
        <f aca="false">NA()</f>
        <v>#N/A</v>
      </c>
      <c r="C20" s="17" t="e">
        <f aca="false">NA()</f>
        <v>#N/A</v>
      </c>
      <c r="D20" s="20" t="e">
        <f aca="false">NA()</f>
        <v>#N/A</v>
      </c>
      <c r="E20" s="20" t="e">
        <f aca="false">NA()</f>
        <v>#N/A</v>
      </c>
      <c r="F20" s="25" t="s">
        <v>54</v>
      </c>
      <c r="G20" s="19" t="s">
        <v>55</v>
      </c>
      <c r="H20" s="21" t="s">
        <v>56</v>
      </c>
      <c r="I20" s="27" t="n">
        <v>8559.13</v>
      </c>
      <c r="J20" s="27" t="n">
        <v>8559.13</v>
      </c>
      <c r="K20" s="22" t="n">
        <f aca="false">J20/I20</f>
        <v>1</v>
      </c>
      <c r="L20" s="23"/>
      <c r="M20" s="19"/>
      <c r="N20" s="19" t="s">
        <v>57</v>
      </c>
      <c r="O20" s="23"/>
      <c r="P20" s="10"/>
      <c r="Q20" s="10"/>
      <c r="R20" s="10"/>
      <c r="S20" s="12"/>
    </row>
    <row r="21" customFormat="false" ht="79.5" hidden="false" customHeight="true" outlineLevel="0" collapsed="false">
      <c r="A21" s="17" t="e">
        <f aca="false">NA()</f>
        <v>#N/A</v>
      </c>
      <c r="B21" s="17" t="e">
        <f aca="false">NA()</f>
        <v>#N/A</v>
      </c>
      <c r="C21" s="17" t="e">
        <f aca="false">NA()</f>
        <v>#N/A</v>
      </c>
      <c r="D21" s="18" t="e">
        <f aca="false">NA()</f>
        <v>#N/A</v>
      </c>
      <c r="E21" s="18" t="e">
        <f aca="false">NA()</f>
        <v>#N/A</v>
      </c>
      <c r="F21" s="25" t="s">
        <v>58</v>
      </c>
      <c r="G21" s="19" t="s">
        <v>59</v>
      </c>
      <c r="H21" s="21" t="s">
        <v>60</v>
      </c>
      <c r="I21" s="28" t="n">
        <v>2156.9</v>
      </c>
      <c r="J21" s="28" t="n">
        <v>2156.9</v>
      </c>
      <c r="K21" s="22" t="n">
        <f aca="false">J21/I21</f>
        <v>1</v>
      </c>
      <c r="L21" s="23"/>
      <c r="M21" s="19"/>
      <c r="N21" s="19" t="s">
        <v>57</v>
      </c>
      <c r="O21" s="23"/>
      <c r="P21" s="10"/>
      <c r="Q21" s="10"/>
      <c r="R21" s="10"/>
      <c r="S21" s="12"/>
    </row>
    <row r="22" customFormat="false" ht="79.5" hidden="false" customHeight="true" outlineLevel="0" collapsed="false">
      <c r="A22" s="17" t="e">
        <f aca="false">NA()</f>
        <v>#N/A</v>
      </c>
      <c r="B22" s="17" t="e">
        <f aca="false">NA()</f>
        <v>#N/A</v>
      </c>
      <c r="C22" s="17" t="e">
        <f aca="false">NA()</f>
        <v>#N/A</v>
      </c>
      <c r="D22" s="18" t="e">
        <f aca="false">NA()</f>
        <v>#N/A</v>
      </c>
      <c r="E22" s="18" t="e">
        <f aca="false">NA()</f>
        <v>#N/A</v>
      </c>
      <c r="F22" s="25" t="s">
        <v>61</v>
      </c>
      <c r="G22" s="19" t="s">
        <v>62</v>
      </c>
      <c r="H22" s="21" t="s">
        <v>63</v>
      </c>
      <c r="I22" s="29" t="n">
        <v>208</v>
      </c>
      <c r="J22" s="29" t="n">
        <v>208</v>
      </c>
      <c r="K22" s="22" t="n">
        <f aca="false">J22/I22</f>
        <v>1</v>
      </c>
      <c r="L22" s="23"/>
      <c r="M22" s="19"/>
      <c r="N22" s="19" t="s">
        <v>31</v>
      </c>
      <c r="O22" s="23"/>
    </row>
    <row r="23" customFormat="false" ht="78" hidden="false" customHeight="true" outlineLevel="0" collapsed="false">
      <c r="A23" s="17" t="e">
        <f aca="false">NA()</f>
        <v>#N/A</v>
      </c>
      <c r="B23" s="17" t="e">
        <f aca="false">NA()</f>
        <v>#N/A</v>
      </c>
      <c r="C23" s="17" t="e">
        <f aca="false">NA()</f>
        <v>#N/A</v>
      </c>
      <c r="D23" s="18" t="e">
        <f aca="false">NA()</f>
        <v>#N/A</v>
      </c>
      <c r="E23" s="18" t="e">
        <f aca="false">NA()</f>
        <v>#N/A</v>
      </c>
      <c r="F23" s="25" t="s">
        <v>64</v>
      </c>
      <c r="G23" s="19" t="s">
        <v>65</v>
      </c>
      <c r="H23" s="21" t="s">
        <v>66</v>
      </c>
      <c r="I23" s="21" t="n">
        <v>187.2</v>
      </c>
      <c r="J23" s="21" t="n">
        <v>187.2</v>
      </c>
      <c r="K23" s="22" t="n">
        <f aca="false">J23/I23</f>
        <v>1</v>
      </c>
      <c r="L23" s="23"/>
      <c r="M23" s="19"/>
      <c r="N23" s="19" t="s">
        <v>31</v>
      </c>
      <c r="O23" s="23"/>
    </row>
    <row r="24" customFormat="false" ht="43.5" hidden="false" customHeight="true" outlineLevel="0" collapsed="false">
      <c r="A24" s="17" t="e">
        <f aca="false">NA()</f>
        <v>#N/A</v>
      </c>
      <c r="B24" s="17" t="e">
        <f aca="false">NA()</f>
        <v>#N/A</v>
      </c>
      <c r="C24" s="17" t="e">
        <f aca="false">NA()</f>
        <v>#N/A</v>
      </c>
      <c r="D24" s="18" t="e">
        <f aca="false">NA()</f>
        <v>#N/A</v>
      </c>
      <c r="E24" s="18" t="e">
        <f aca="false">NA()</f>
        <v>#N/A</v>
      </c>
      <c r="F24" s="30"/>
      <c r="G24" s="31"/>
      <c r="H24" s="32"/>
      <c r="I24" s="32"/>
      <c r="J24" s="32"/>
      <c r="K24" s="32"/>
      <c r="L24" s="32"/>
      <c r="M24" s="32"/>
      <c r="N24" s="32"/>
      <c r="O24" s="32"/>
    </row>
    <row r="25" customFormat="false" ht="78" hidden="false" customHeight="true" outlineLevel="0" collapsed="false">
      <c r="A25" s="17" t="e">
        <f aca="false">NA()</f>
        <v>#N/A</v>
      </c>
      <c r="B25" s="17" t="e">
        <f aca="false">NA()</f>
        <v>#N/A</v>
      </c>
      <c r="C25" s="17" t="e">
        <f aca="false">NA()</f>
        <v>#N/A</v>
      </c>
      <c r="D25" s="18" t="e">
        <f aca="false">NA()</f>
        <v>#N/A</v>
      </c>
      <c r="E25" s="18" t="e">
        <f aca="false">NA()</f>
        <v>#N/A</v>
      </c>
      <c r="F25" s="19" t="s">
        <v>67</v>
      </c>
      <c r="G25" s="19"/>
      <c r="H25" s="19"/>
      <c r="I25" s="19"/>
      <c r="J25" s="19"/>
      <c r="K25" s="19"/>
      <c r="L25" s="19"/>
      <c r="M25" s="19"/>
      <c r="N25" s="19"/>
      <c r="O25" s="19"/>
    </row>
    <row r="26" customFormat="false" ht="79.5" hidden="false" customHeight="true" outlineLevel="0" collapsed="false">
      <c r="A26" s="17" t="e">
        <f aca="false">NA()</f>
        <v>#N/A</v>
      </c>
      <c r="B26" s="17" t="e">
        <f aca="false">NA()</f>
        <v>#N/A</v>
      </c>
      <c r="C26" s="17" t="e">
        <f aca="false">NA()</f>
        <v>#N/A</v>
      </c>
      <c r="D26" s="18" t="e">
        <f aca="false">NA()</f>
        <v>#N/A</v>
      </c>
      <c r="E26" s="18" t="e">
        <f aca="false">NA()</f>
        <v>#N/A</v>
      </c>
      <c r="F26" s="19" t="s">
        <v>16</v>
      </c>
      <c r="G26" s="19"/>
      <c r="H26" s="19"/>
      <c r="I26" s="19"/>
      <c r="J26" s="19"/>
      <c r="K26" s="19"/>
      <c r="L26" s="19"/>
      <c r="M26" s="19"/>
      <c r="N26" s="19"/>
      <c r="O26" s="19"/>
    </row>
    <row r="27" customFormat="false" ht="79.5" hidden="false" customHeight="true" outlineLevel="0" collapsed="false">
      <c r="A27" s="17" t="e">
        <f aca="false">NA()</f>
        <v>#N/A</v>
      </c>
      <c r="B27" s="17" t="e">
        <f aca="false">NA()</f>
        <v>#N/A</v>
      </c>
      <c r="C27" s="17" t="e">
        <f aca="false">NA()</f>
        <v>#N/A</v>
      </c>
      <c r="D27" s="18" t="e">
        <f aca="false">NA()</f>
        <v>#N/A</v>
      </c>
      <c r="E27" s="18" t="e">
        <f aca="false">NA()</f>
        <v>#N/A</v>
      </c>
      <c r="F27" s="19" t="s">
        <v>17</v>
      </c>
      <c r="G27" s="19"/>
      <c r="H27" s="19"/>
      <c r="I27" s="19"/>
      <c r="J27" s="19"/>
      <c r="K27" s="19" t="s">
        <v>18</v>
      </c>
      <c r="L27" s="19" t="s">
        <v>19</v>
      </c>
      <c r="M27" s="19" t="s">
        <v>20</v>
      </c>
      <c r="N27" s="19"/>
      <c r="O27" s="33" t="n">
        <f aca="false">(L28+L36)/2</f>
        <v>1.40570464188885</v>
      </c>
    </row>
    <row r="28" customFormat="false" ht="79.5" hidden="false" customHeight="true" outlineLevel="0" collapsed="false">
      <c r="A28" s="17" t="e">
        <f aca="false">NA()</f>
        <v>#N/A</v>
      </c>
      <c r="B28" s="17" t="e">
        <f aca="false">NA()</f>
        <v>#N/A</v>
      </c>
      <c r="C28" s="17" t="e">
        <f aca="false">NA()</f>
        <v>#N/A</v>
      </c>
      <c r="D28" s="18" t="e">
        <f aca="false">NA()</f>
        <v>#N/A</v>
      </c>
      <c r="E28" s="18" t="e">
        <f aca="false">NA()</f>
        <v>#N/A</v>
      </c>
      <c r="F28" s="21" t="s">
        <v>21</v>
      </c>
      <c r="G28" s="19" t="s">
        <v>22</v>
      </c>
      <c r="H28" s="21" t="s">
        <v>23</v>
      </c>
      <c r="I28" s="21" t="s">
        <v>24</v>
      </c>
      <c r="J28" s="21" t="n">
        <v>55</v>
      </c>
      <c r="K28" s="22" t="n">
        <f aca="false">J28/20</f>
        <v>2.75</v>
      </c>
      <c r="L28" s="23" t="n">
        <f aca="false">(K28+K29+K30+K31+K32+K33)/6</f>
        <v>1.80382092618935</v>
      </c>
      <c r="M28" s="19" t="s">
        <v>25</v>
      </c>
      <c r="N28" s="19" t="s">
        <v>26</v>
      </c>
      <c r="O28" s="33"/>
    </row>
    <row r="29" customFormat="false" ht="79.5" hidden="false" customHeight="true" outlineLevel="0" collapsed="false">
      <c r="A29" s="17" t="e">
        <f aca="false">NA()</f>
        <v>#N/A</v>
      </c>
      <c r="B29" s="17" t="e">
        <f aca="false">NA()</f>
        <v>#N/A</v>
      </c>
      <c r="C29" s="17" t="e">
        <f aca="false">NA()</f>
        <v>#N/A</v>
      </c>
      <c r="D29" s="18" t="e">
        <f aca="false">NA()</f>
        <v>#N/A</v>
      </c>
      <c r="E29" s="18" t="e">
        <f aca="false">NA()</f>
        <v>#N/A</v>
      </c>
      <c r="F29" s="21" t="s">
        <v>27</v>
      </c>
      <c r="G29" s="19" t="s">
        <v>68</v>
      </c>
      <c r="H29" s="21" t="s">
        <v>29</v>
      </c>
      <c r="I29" s="21" t="s">
        <v>69</v>
      </c>
      <c r="J29" s="24" t="n">
        <v>3840</v>
      </c>
      <c r="K29" s="22" t="n">
        <f aca="false">J29/3700</f>
        <v>1.03783783783784</v>
      </c>
      <c r="L29" s="23"/>
      <c r="M29" s="21" t="s">
        <v>70</v>
      </c>
      <c r="N29" s="19" t="s">
        <v>31</v>
      </c>
      <c r="O29" s="33"/>
    </row>
    <row r="30" customFormat="false" ht="79.5" hidden="false" customHeight="true" outlineLevel="0" collapsed="false">
      <c r="A30" s="17" t="e">
        <f aca="false">NA()</f>
        <v>#N/A</v>
      </c>
      <c r="B30" s="17" t="e">
        <f aca="false">NA()</f>
        <v>#N/A</v>
      </c>
      <c r="C30" s="17" t="e">
        <f aca="false">NA()</f>
        <v>#N/A</v>
      </c>
      <c r="D30" s="18" t="e">
        <f aca="false">NA()</f>
        <v>#N/A</v>
      </c>
      <c r="E30" s="18" t="e">
        <f aca="false">NA()</f>
        <v>#N/A</v>
      </c>
      <c r="F30" s="21" t="s">
        <v>32</v>
      </c>
      <c r="G30" s="19" t="s">
        <v>71</v>
      </c>
      <c r="H30" s="19" t="s">
        <v>34</v>
      </c>
      <c r="I30" s="21" t="s">
        <v>35</v>
      </c>
      <c r="J30" s="21" t="n">
        <v>1</v>
      </c>
      <c r="K30" s="22" t="n">
        <f aca="false">J30/1</f>
        <v>1</v>
      </c>
      <c r="L30" s="23"/>
      <c r="M30" s="21"/>
      <c r="N30" s="19" t="s">
        <v>31</v>
      </c>
      <c r="O30" s="33"/>
    </row>
    <row r="31" customFormat="false" ht="79.5" hidden="false" customHeight="true" outlineLevel="0" collapsed="false">
      <c r="A31" s="17" t="e">
        <f aca="false">NA()</f>
        <v>#N/A</v>
      </c>
      <c r="B31" s="17" t="e">
        <f aca="false">NA()</f>
        <v>#N/A</v>
      </c>
      <c r="C31" s="17" t="e">
        <f aca="false">NA()</f>
        <v>#N/A</v>
      </c>
      <c r="D31" s="18" t="e">
        <f aca="false">NA()</f>
        <v>#N/A</v>
      </c>
      <c r="E31" s="18" t="e">
        <f aca="false">NA()</f>
        <v>#N/A</v>
      </c>
      <c r="F31" s="21" t="s">
        <v>36</v>
      </c>
      <c r="G31" s="19" t="s">
        <v>72</v>
      </c>
      <c r="H31" s="19" t="s">
        <v>38</v>
      </c>
      <c r="I31" s="21" t="s">
        <v>35</v>
      </c>
      <c r="J31" s="21" t="n">
        <v>1</v>
      </c>
      <c r="K31" s="22" t="n">
        <f aca="false">J31/1</f>
        <v>1</v>
      </c>
      <c r="L31" s="23"/>
      <c r="M31" s="21"/>
      <c r="N31" s="19" t="s">
        <v>31</v>
      </c>
      <c r="O31" s="33"/>
    </row>
    <row r="32" customFormat="false" ht="75" hidden="false" customHeight="true" outlineLevel="0" collapsed="false">
      <c r="A32" s="17" t="e">
        <f aca="false">NA()</f>
        <v>#N/A</v>
      </c>
      <c r="B32" s="17" t="e">
        <f aca="false">NA()</f>
        <v>#N/A</v>
      </c>
      <c r="C32" s="17" t="e">
        <f aca="false">NA()</f>
        <v>#N/A</v>
      </c>
      <c r="D32" s="18" t="e">
        <f aca="false">NA()</f>
        <v>#N/A</v>
      </c>
      <c r="E32" s="18" t="e">
        <f aca="false">NA()</f>
        <v>#N/A</v>
      </c>
      <c r="F32" s="21" t="s">
        <v>39</v>
      </c>
      <c r="G32" s="19" t="s">
        <v>73</v>
      </c>
      <c r="H32" s="19" t="s">
        <v>41</v>
      </c>
      <c r="I32" s="21" t="s">
        <v>74</v>
      </c>
      <c r="J32" s="21" t="n">
        <v>177</v>
      </c>
      <c r="K32" s="22" t="n">
        <f aca="false">J32/171</f>
        <v>1.03508771929825</v>
      </c>
      <c r="L32" s="23"/>
      <c r="M32" s="19" t="s">
        <v>75</v>
      </c>
      <c r="N32" s="19" t="s">
        <v>31</v>
      </c>
      <c r="O32" s="33"/>
    </row>
    <row r="33" customFormat="false" ht="79.5" hidden="false" customHeight="true" outlineLevel="0" collapsed="false">
      <c r="A33" s="17" t="e">
        <f aca="false">NA()</f>
        <v>#N/A</v>
      </c>
      <c r="B33" s="17" t="e">
        <f aca="false">NA()</f>
        <v>#N/A</v>
      </c>
      <c r="C33" s="17" t="e">
        <f aca="false">NA()</f>
        <v>#N/A</v>
      </c>
      <c r="D33" s="18" t="e">
        <f aca="false">NA()</f>
        <v>#N/A</v>
      </c>
      <c r="E33" s="18" t="e">
        <f aca="false">NA()</f>
        <v>#N/A</v>
      </c>
      <c r="F33" s="21" t="s">
        <v>43</v>
      </c>
      <c r="G33" s="19" t="s">
        <v>44</v>
      </c>
      <c r="H33" s="21" t="s">
        <v>45</v>
      </c>
      <c r="I33" s="21" t="s">
        <v>35</v>
      </c>
      <c r="J33" s="21" t="n">
        <v>4</v>
      </c>
      <c r="K33" s="22" t="n">
        <f aca="false">J33/1</f>
        <v>4</v>
      </c>
      <c r="L33" s="23"/>
      <c r="M33" s="19" t="s">
        <v>46</v>
      </c>
      <c r="N33" s="19" t="s">
        <v>26</v>
      </c>
      <c r="O33" s="33"/>
    </row>
    <row r="34" customFormat="false" ht="75" hidden="false" customHeight="true" outlineLevel="0" collapsed="false">
      <c r="A34" s="17" t="e">
        <f aca="false">NA()</f>
        <v>#N/A</v>
      </c>
      <c r="B34" s="17" t="e">
        <f aca="false">NA()</f>
        <v>#N/A</v>
      </c>
      <c r="C34" s="17" t="e">
        <f aca="false">NA()</f>
        <v>#N/A</v>
      </c>
      <c r="D34" s="18" t="e">
        <f aca="false">NA()</f>
        <v>#N/A</v>
      </c>
      <c r="E34" s="18" t="e">
        <f aca="false">NA()</f>
        <v>#N/A</v>
      </c>
      <c r="F34" s="19" t="s">
        <v>47</v>
      </c>
      <c r="G34" s="19"/>
      <c r="H34" s="19"/>
      <c r="I34" s="19"/>
      <c r="J34" s="19"/>
      <c r="K34" s="21" t="s">
        <v>48</v>
      </c>
      <c r="L34" s="21" t="s">
        <v>49</v>
      </c>
      <c r="M34" s="21" t="s">
        <v>20</v>
      </c>
      <c r="N34" s="21"/>
      <c r="O34" s="33"/>
    </row>
    <row r="35" customFormat="false" ht="79.5" hidden="false" customHeight="true" outlineLevel="0" collapsed="false">
      <c r="A35" s="17" t="e">
        <f aca="false">NA()</f>
        <v>#N/A</v>
      </c>
      <c r="B35" s="17" t="e">
        <f aca="false">NA()</f>
        <v>#N/A</v>
      </c>
      <c r="C35" s="17" t="e">
        <f aca="false">NA()</f>
        <v>#N/A</v>
      </c>
      <c r="D35" s="18" t="e">
        <f aca="false">NA()</f>
        <v>#N/A</v>
      </c>
      <c r="E35" s="18" t="e">
        <f aca="false">NA()</f>
        <v>#N/A</v>
      </c>
      <c r="F35" s="25" t="s">
        <v>21</v>
      </c>
      <c r="G35" s="19" t="s">
        <v>76</v>
      </c>
      <c r="H35" s="21"/>
      <c r="I35" s="21"/>
      <c r="J35" s="21"/>
      <c r="K35" s="21"/>
      <c r="L35" s="21"/>
      <c r="M35" s="21"/>
      <c r="N35" s="21"/>
      <c r="O35" s="33"/>
    </row>
    <row r="36" customFormat="false" ht="79.5" hidden="false" customHeight="true" outlineLevel="0" collapsed="false">
      <c r="A36" s="17" t="e">
        <f aca="false">NA()</f>
        <v>#N/A</v>
      </c>
      <c r="B36" s="17" t="e">
        <f aca="false">NA()</f>
        <v>#N/A</v>
      </c>
      <c r="C36" s="17" t="e">
        <f aca="false">NA()</f>
        <v>#N/A</v>
      </c>
      <c r="D36" s="18" t="e">
        <f aca="false">NA()</f>
        <v>#N/A</v>
      </c>
      <c r="E36" s="18" t="e">
        <f aca="false">NA()</f>
        <v>#N/A</v>
      </c>
      <c r="F36" s="25" t="s">
        <v>51</v>
      </c>
      <c r="G36" s="19" t="s">
        <v>52</v>
      </c>
      <c r="H36" s="21" t="s">
        <v>53</v>
      </c>
      <c r="I36" s="26" t="n">
        <v>208</v>
      </c>
      <c r="J36" s="26" t="n">
        <v>208</v>
      </c>
      <c r="K36" s="22" t="n">
        <f aca="false">J36/I36</f>
        <v>1</v>
      </c>
      <c r="L36" s="23" t="n">
        <f aca="false">(K36+K37+K38+K39+K40)/5</f>
        <v>1.00758835758836</v>
      </c>
      <c r="M36" s="21"/>
      <c r="N36" s="19" t="s">
        <v>31</v>
      </c>
      <c r="O36" s="33"/>
    </row>
    <row r="37" customFormat="false" ht="79.5" hidden="false" customHeight="true" outlineLevel="0" collapsed="false">
      <c r="A37" s="17" t="e">
        <f aca="false">NA()</f>
        <v>#N/A</v>
      </c>
      <c r="B37" s="17" t="e">
        <f aca="false">NA()</f>
        <v>#N/A</v>
      </c>
      <c r="C37" s="17" t="e">
        <f aca="false">NA()</f>
        <v>#N/A</v>
      </c>
      <c r="D37" s="18" t="e">
        <f aca="false">NA()</f>
        <v>#N/A</v>
      </c>
      <c r="E37" s="18" t="e">
        <f aca="false">NA()</f>
        <v>#N/A</v>
      </c>
      <c r="F37" s="25" t="s">
        <v>54</v>
      </c>
      <c r="G37" s="19" t="s">
        <v>55</v>
      </c>
      <c r="H37" s="21" t="s">
        <v>56</v>
      </c>
      <c r="I37" s="27" t="n">
        <v>9415.91</v>
      </c>
      <c r="J37" s="27" t="n">
        <v>9415.91</v>
      </c>
      <c r="K37" s="22" t="n">
        <f aca="false">J37/I37</f>
        <v>1</v>
      </c>
      <c r="L37" s="23"/>
      <c r="M37" s="21"/>
      <c r="N37" s="21" t="s">
        <v>77</v>
      </c>
      <c r="O37" s="33"/>
    </row>
    <row r="38" customFormat="false" ht="79.5" hidden="false" customHeight="true" outlineLevel="0" collapsed="false">
      <c r="A38" s="17" t="e">
        <f aca="false">NA()</f>
        <v>#N/A</v>
      </c>
      <c r="B38" s="17" t="e">
        <f aca="false">NA()</f>
        <v>#N/A</v>
      </c>
      <c r="C38" s="17" t="e">
        <f aca="false">NA()</f>
        <v>#N/A</v>
      </c>
      <c r="D38" s="18" t="e">
        <f aca="false">NA()</f>
        <v>#N/A</v>
      </c>
      <c r="E38" s="18" t="e">
        <f aca="false">NA()</f>
        <v>#N/A</v>
      </c>
      <c r="F38" s="25" t="s">
        <v>58</v>
      </c>
      <c r="G38" s="19" t="s">
        <v>59</v>
      </c>
      <c r="H38" s="21" t="s">
        <v>60</v>
      </c>
      <c r="I38" s="28" t="n">
        <v>1958.51</v>
      </c>
      <c r="J38" s="28" t="n">
        <v>1958.51</v>
      </c>
      <c r="K38" s="22" t="n">
        <f aca="false">J38/I38</f>
        <v>1</v>
      </c>
      <c r="L38" s="23"/>
      <c r="M38" s="21"/>
      <c r="N38" s="21" t="s">
        <v>77</v>
      </c>
      <c r="O38" s="33"/>
    </row>
    <row r="39" customFormat="false" ht="79.5" hidden="false" customHeight="true" outlineLevel="0" collapsed="false">
      <c r="A39" s="17" t="e">
        <f aca="false">NA()</f>
        <v>#N/A</v>
      </c>
      <c r="B39" s="17" t="e">
        <f aca="false">NA()</f>
        <v>#N/A</v>
      </c>
      <c r="C39" s="17" t="e">
        <f aca="false">NA()</f>
        <v>#N/A</v>
      </c>
      <c r="D39" s="18" t="e">
        <f aca="false">NA()</f>
        <v>#N/A</v>
      </c>
      <c r="E39" s="18" t="e">
        <f aca="false">NA()</f>
        <v>#N/A</v>
      </c>
      <c r="F39" s="25" t="s">
        <v>61</v>
      </c>
      <c r="G39" s="19" t="s">
        <v>62</v>
      </c>
      <c r="H39" s="21" t="s">
        <v>63</v>
      </c>
      <c r="I39" s="29" t="n">
        <v>208</v>
      </c>
      <c r="J39" s="29" t="n">
        <v>208</v>
      </c>
      <c r="K39" s="22" t="n">
        <f aca="false">J39/I39</f>
        <v>1</v>
      </c>
      <c r="L39" s="23"/>
      <c r="M39" s="21"/>
      <c r="N39" s="19" t="s">
        <v>31</v>
      </c>
      <c r="O39" s="33"/>
    </row>
    <row r="40" customFormat="false" ht="79.5" hidden="false" customHeight="true" outlineLevel="0" collapsed="false">
      <c r="A40" s="17" t="e">
        <f aca="false">NA()</f>
        <v>#N/A</v>
      </c>
      <c r="B40" s="17" t="e">
        <f aca="false">NA()</f>
        <v>#N/A</v>
      </c>
      <c r="C40" s="17" t="e">
        <f aca="false">NA()</f>
        <v>#N/A</v>
      </c>
      <c r="D40" s="18" t="e">
        <f aca="false">NA()</f>
        <v>#N/A</v>
      </c>
      <c r="E40" s="18" t="e">
        <f aca="false">NA()</f>
        <v>#N/A</v>
      </c>
      <c r="F40" s="25" t="s">
        <v>64</v>
      </c>
      <c r="G40" s="19" t="s">
        <v>65</v>
      </c>
      <c r="H40" s="21" t="s">
        <v>66</v>
      </c>
      <c r="I40" s="21" t="n">
        <v>192.4</v>
      </c>
      <c r="J40" s="21" t="n">
        <v>199.7</v>
      </c>
      <c r="K40" s="22" t="n">
        <f aca="false">J40/I40</f>
        <v>1.03794178794179</v>
      </c>
      <c r="L40" s="23"/>
      <c r="M40" s="19" t="s">
        <v>75</v>
      </c>
      <c r="N40" s="19" t="s">
        <v>31</v>
      </c>
      <c r="O40" s="33"/>
    </row>
    <row r="41" customFormat="false" ht="76.5" hidden="false" customHeight="true" outlineLevel="0" collapsed="false">
      <c r="A41" s="17" t="e">
        <f aca="false">NA()</f>
        <v>#N/A</v>
      </c>
      <c r="B41" s="17" t="e">
        <f aca="false">NA()</f>
        <v>#N/A</v>
      </c>
      <c r="C41" s="17" t="e">
        <f aca="false">NA()</f>
        <v>#N/A</v>
      </c>
      <c r="D41" s="18" t="e">
        <f aca="false">NA()</f>
        <v>#N/A</v>
      </c>
      <c r="E41" s="18" t="e">
        <f aca="false">NA()</f>
        <v>#N/A</v>
      </c>
      <c r="F41" s="32"/>
      <c r="G41" s="31"/>
      <c r="H41" s="32"/>
      <c r="I41" s="32"/>
      <c r="J41" s="32"/>
      <c r="K41" s="32"/>
      <c r="L41" s="32"/>
      <c r="M41" s="32"/>
      <c r="N41" s="32"/>
      <c r="O41" s="32"/>
    </row>
    <row r="42" customFormat="false" ht="79.5" hidden="false" customHeight="true" outlineLevel="0" collapsed="false">
      <c r="A42" s="17" t="e">
        <f aca="false">NA()</f>
        <v>#N/A</v>
      </c>
      <c r="B42" s="17" t="e">
        <f aca="false">NA()</f>
        <v>#N/A</v>
      </c>
      <c r="C42" s="17" t="e">
        <f aca="false">NA()</f>
        <v>#N/A</v>
      </c>
      <c r="D42" s="18" t="e">
        <f aca="false">NA()</f>
        <v>#N/A</v>
      </c>
      <c r="E42" s="18" t="e">
        <f aca="false">NA()</f>
        <v>#N/A</v>
      </c>
      <c r="F42" s="19" t="s">
        <v>78</v>
      </c>
      <c r="G42" s="19"/>
      <c r="H42" s="19"/>
      <c r="I42" s="19"/>
      <c r="J42" s="19"/>
      <c r="K42" s="19"/>
      <c r="L42" s="19"/>
      <c r="M42" s="19"/>
      <c r="N42" s="19"/>
      <c r="O42" s="19"/>
    </row>
    <row r="43" customFormat="false" ht="75" hidden="false" customHeight="true" outlineLevel="0" collapsed="false">
      <c r="A43" s="17" t="e">
        <f aca="false">NA()</f>
        <v>#N/A</v>
      </c>
      <c r="B43" s="17" t="e">
        <f aca="false">NA()</f>
        <v>#N/A</v>
      </c>
      <c r="C43" s="17" t="e">
        <f aca="false">NA()</f>
        <v>#N/A</v>
      </c>
      <c r="D43" s="18" t="e">
        <f aca="false">NA()</f>
        <v>#N/A</v>
      </c>
      <c r="E43" s="18" t="e">
        <f aca="false">NA()</f>
        <v>#N/A</v>
      </c>
      <c r="F43" s="19" t="s">
        <v>16</v>
      </c>
      <c r="G43" s="19"/>
      <c r="H43" s="19"/>
      <c r="I43" s="19"/>
      <c r="J43" s="19"/>
      <c r="K43" s="19"/>
      <c r="L43" s="19"/>
      <c r="M43" s="19"/>
      <c r="N43" s="19"/>
      <c r="O43" s="19"/>
    </row>
    <row r="44" customFormat="false" ht="79.5" hidden="false" customHeight="true" outlineLevel="0" collapsed="false">
      <c r="A44" s="17" t="e">
        <f aca="false">NA()</f>
        <v>#N/A</v>
      </c>
      <c r="B44" s="17" t="e">
        <f aca="false">NA()</f>
        <v>#N/A</v>
      </c>
      <c r="C44" s="17" t="e">
        <f aca="false">NA()</f>
        <v>#N/A</v>
      </c>
      <c r="D44" s="18" t="e">
        <f aca="false">NA()</f>
        <v>#N/A</v>
      </c>
      <c r="E44" s="18" t="e">
        <f aca="false">NA()</f>
        <v>#N/A</v>
      </c>
      <c r="F44" s="19" t="s">
        <v>17</v>
      </c>
      <c r="G44" s="19"/>
      <c r="H44" s="19"/>
      <c r="I44" s="19"/>
      <c r="J44" s="19"/>
      <c r="K44" s="19" t="s">
        <v>18</v>
      </c>
      <c r="L44" s="19" t="s">
        <v>19</v>
      </c>
      <c r="M44" s="19" t="s">
        <v>20</v>
      </c>
      <c r="N44" s="19"/>
      <c r="O44" s="19"/>
    </row>
    <row r="45" customFormat="false" ht="79.5" hidden="false" customHeight="true" outlineLevel="0" collapsed="false">
      <c r="A45" s="17" t="e">
        <f aca="false">NA()</f>
        <v>#N/A</v>
      </c>
      <c r="B45" s="17" t="e">
        <f aca="false">NA()</f>
        <v>#N/A</v>
      </c>
      <c r="C45" s="17" t="e">
        <f aca="false">NA()</f>
        <v>#N/A</v>
      </c>
      <c r="D45" s="18" t="e">
        <f aca="false">NA()</f>
        <v>#N/A</v>
      </c>
      <c r="E45" s="18" t="e">
        <f aca="false">NA()</f>
        <v>#N/A</v>
      </c>
      <c r="F45" s="21" t="s">
        <v>21</v>
      </c>
      <c r="G45" s="19" t="s">
        <v>22</v>
      </c>
      <c r="H45" s="21" t="s">
        <v>23</v>
      </c>
      <c r="I45" s="21" t="s">
        <v>24</v>
      </c>
      <c r="J45" s="21" t="n">
        <v>20</v>
      </c>
      <c r="K45" s="22" t="n">
        <f aca="false">J45/20</f>
        <v>1</v>
      </c>
      <c r="L45" s="23" t="n">
        <f aca="false">(K45+K46+K47+K48+K49+K50)/6</f>
        <v>1</v>
      </c>
      <c r="M45" s="21"/>
      <c r="N45" s="19" t="s">
        <v>26</v>
      </c>
      <c r="O45" s="23" t="n">
        <f aca="false">(L45+L53)/2</f>
        <v>1</v>
      </c>
    </row>
    <row r="46" customFormat="false" ht="79.5" hidden="false" customHeight="true" outlineLevel="0" collapsed="false">
      <c r="A46" s="17" t="e">
        <f aca="false">NA()</f>
        <v>#N/A</v>
      </c>
      <c r="B46" s="17" t="e">
        <f aca="false">NA()</f>
        <v>#N/A</v>
      </c>
      <c r="C46" s="17" t="e">
        <f aca="false">NA()</f>
        <v>#N/A</v>
      </c>
      <c r="D46" s="18" t="e">
        <f aca="false">NA()</f>
        <v>#N/A</v>
      </c>
      <c r="E46" s="18" t="e">
        <f aca="false">NA()</f>
        <v>#N/A</v>
      </c>
      <c r="F46" s="21" t="s">
        <v>27</v>
      </c>
      <c r="G46" s="19" t="s">
        <v>79</v>
      </c>
      <c r="H46" s="21" t="s">
        <v>29</v>
      </c>
      <c r="I46" s="21" t="s">
        <v>80</v>
      </c>
      <c r="J46" s="24" t="n">
        <v>2220</v>
      </c>
      <c r="K46" s="22" t="n">
        <f aca="false">J46/2220</f>
        <v>1</v>
      </c>
      <c r="L46" s="23"/>
      <c r="M46" s="21"/>
      <c r="N46" s="19" t="s">
        <v>31</v>
      </c>
      <c r="O46" s="23"/>
    </row>
    <row r="47" customFormat="false" ht="79.5" hidden="false" customHeight="true" outlineLevel="0" collapsed="false">
      <c r="A47" s="17" t="e">
        <f aca="false">NA()</f>
        <v>#N/A</v>
      </c>
      <c r="B47" s="17" t="e">
        <f aca="false">NA()</f>
        <v>#N/A</v>
      </c>
      <c r="C47" s="17" t="e">
        <f aca="false">NA()</f>
        <v>#N/A</v>
      </c>
      <c r="D47" s="18" t="e">
        <f aca="false">NA()</f>
        <v>#N/A</v>
      </c>
      <c r="E47" s="18" t="e">
        <f aca="false">NA()</f>
        <v>#N/A</v>
      </c>
      <c r="F47" s="21" t="s">
        <v>32</v>
      </c>
      <c r="G47" s="19" t="s">
        <v>81</v>
      </c>
      <c r="H47" s="19" t="s">
        <v>34</v>
      </c>
      <c r="I47" s="21" t="s">
        <v>35</v>
      </c>
      <c r="J47" s="21" t="n">
        <v>1</v>
      </c>
      <c r="K47" s="22" t="n">
        <f aca="false">1/1</f>
        <v>1</v>
      </c>
      <c r="L47" s="23"/>
      <c r="M47" s="21"/>
      <c r="N47" s="19" t="s">
        <v>31</v>
      </c>
      <c r="O47" s="23"/>
    </row>
    <row r="48" customFormat="false" ht="79.5" hidden="false" customHeight="true" outlineLevel="0" collapsed="false">
      <c r="A48" s="17" t="e">
        <f aca="false">NA()</f>
        <v>#N/A</v>
      </c>
      <c r="B48" s="17" t="e">
        <f aca="false">NA()</f>
        <v>#N/A</v>
      </c>
      <c r="C48" s="17" t="e">
        <f aca="false">NA()</f>
        <v>#N/A</v>
      </c>
      <c r="D48" s="18" t="e">
        <f aca="false">NA()</f>
        <v>#N/A</v>
      </c>
      <c r="E48" s="18" t="e">
        <f aca="false">NA()</f>
        <v>#N/A</v>
      </c>
      <c r="F48" s="21" t="s">
        <v>36</v>
      </c>
      <c r="G48" s="19" t="s">
        <v>82</v>
      </c>
      <c r="H48" s="19" t="s">
        <v>38</v>
      </c>
      <c r="I48" s="21" t="s">
        <v>35</v>
      </c>
      <c r="J48" s="21" t="n">
        <v>1</v>
      </c>
      <c r="K48" s="22" t="n">
        <f aca="false">J48/1</f>
        <v>1</v>
      </c>
      <c r="L48" s="23"/>
      <c r="M48" s="21"/>
      <c r="N48" s="19" t="s">
        <v>31</v>
      </c>
      <c r="O48" s="23"/>
    </row>
    <row r="49" customFormat="false" ht="79.5" hidden="false" customHeight="true" outlineLevel="0" collapsed="false">
      <c r="A49" s="17" t="e">
        <f aca="false">NA()</f>
        <v>#N/A</v>
      </c>
      <c r="B49" s="17" t="e">
        <f aca="false">NA()</f>
        <v>#N/A</v>
      </c>
      <c r="C49" s="17" t="e">
        <f aca="false">NA()</f>
        <v>#N/A</v>
      </c>
      <c r="D49" s="18" t="e">
        <f aca="false">NA()</f>
        <v>#N/A</v>
      </c>
      <c r="E49" s="18" t="e">
        <f aca="false">NA()</f>
        <v>#N/A</v>
      </c>
      <c r="F49" s="21" t="s">
        <v>39</v>
      </c>
      <c r="G49" s="19" t="s">
        <v>83</v>
      </c>
      <c r="H49" s="19" t="s">
        <v>41</v>
      </c>
      <c r="I49" s="21" t="s">
        <v>84</v>
      </c>
      <c r="J49" s="21" t="n">
        <v>194</v>
      </c>
      <c r="K49" s="22" t="n">
        <f aca="false">J49/194</f>
        <v>1</v>
      </c>
      <c r="L49" s="23"/>
      <c r="M49" s="21"/>
      <c r="N49" s="19" t="s">
        <v>31</v>
      </c>
      <c r="O49" s="23"/>
    </row>
    <row r="50" customFormat="false" ht="73.5" hidden="false" customHeight="true" outlineLevel="0" collapsed="false">
      <c r="A50" s="17" t="e">
        <f aca="false">NA()</f>
        <v>#N/A</v>
      </c>
      <c r="B50" s="17" t="e">
        <f aca="false">NA()</f>
        <v>#N/A</v>
      </c>
      <c r="C50" s="17" t="e">
        <f aca="false">NA()</f>
        <v>#N/A</v>
      </c>
      <c r="D50" s="18" t="e">
        <f aca="false">NA()</f>
        <v>#N/A</v>
      </c>
      <c r="E50" s="18" t="e">
        <f aca="false">NA()</f>
        <v>#N/A</v>
      </c>
      <c r="F50" s="21" t="s">
        <v>43</v>
      </c>
      <c r="G50" s="19" t="s">
        <v>44</v>
      </c>
      <c r="H50" s="21" t="s">
        <v>45</v>
      </c>
      <c r="I50" s="21" t="s">
        <v>35</v>
      </c>
      <c r="J50" s="21" t="n">
        <v>1</v>
      </c>
      <c r="K50" s="22" t="n">
        <f aca="false">J50/1</f>
        <v>1</v>
      </c>
      <c r="L50" s="23"/>
      <c r="M50" s="21"/>
      <c r="N50" s="19" t="s">
        <v>26</v>
      </c>
      <c r="O50" s="23"/>
    </row>
    <row r="51" customFormat="false" ht="79.5" hidden="false" customHeight="true" outlineLevel="0" collapsed="false">
      <c r="A51" s="17" t="e">
        <f aca="false">NA()</f>
        <v>#N/A</v>
      </c>
      <c r="B51" s="17" t="e">
        <f aca="false">NA()</f>
        <v>#N/A</v>
      </c>
      <c r="C51" s="17" t="e">
        <f aca="false">NA()</f>
        <v>#N/A</v>
      </c>
      <c r="D51" s="18" t="e">
        <f aca="false">NA()</f>
        <v>#N/A</v>
      </c>
      <c r="E51" s="18" t="e">
        <f aca="false">NA()</f>
        <v>#N/A</v>
      </c>
      <c r="F51" s="19" t="s">
        <v>47</v>
      </c>
      <c r="G51" s="19"/>
      <c r="H51" s="19"/>
      <c r="I51" s="19"/>
      <c r="J51" s="19"/>
      <c r="K51" s="21" t="s">
        <v>48</v>
      </c>
      <c r="L51" s="21" t="s">
        <v>49</v>
      </c>
      <c r="M51" s="21" t="s">
        <v>20</v>
      </c>
      <c r="N51" s="21"/>
      <c r="O51" s="23"/>
    </row>
    <row r="52" customFormat="false" ht="76.5" hidden="false" customHeight="true" outlineLevel="0" collapsed="false">
      <c r="A52" s="17" t="e">
        <f aca="false">NA()</f>
        <v>#N/A</v>
      </c>
      <c r="B52" s="17" t="e">
        <f aca="false">NA()</f>
        <v>#N/A</v>
      </c>
      <c r="C52" s="17" t="e">
        <f aca="false">NA()</f>
        <v>#N/A</v>
      </c>
      <c r="D52" s="18" t="e">
        <f aca="false">NA()</f>
        <v>#N/A</v>
      </c>
      <c r="E52" s="18" t="e">
        <f aca="false">NA()</f>
        <v>#N/A</v>
      </c>
      <c r="F52" s="25" t="s">
        <v>21</v>
      </c>
      <c r="G52" s="19" t="s">
        <v>85</v>
      </c>
      <c r="H52" s="21"/>
      <c r="I52" s="21"/>
      <c r="J52" s="21"/>
      <c r="K52" s="21"/>
      <c r="L52" s="21"/>
      <c r="M52" s="21"/>
      <c r="N52" s="21"/>
      <c r="O52" s="23"/>
    </row>
    <row r="53" customFormat="false" ht="79.5" hidden="false" customHeight="true" outlineLevel="0" collapsed="false">
      <c r="A53" s="17" t="e">
        <f aca="false">NA()</f>
        <v>#N/A</v>
      </c>
      <c r="B53" s="17" t="e">
        <f aca="false">NA()</f>
        <v>#N/A</v>
      </c>
      <c r="C53" s="17" t="e">
        <f aca="false">NA()</f>
        <v>#N/A</v>
      </c>
      <c r="D53" s="18" t="e">
        <f aca="false">NA()</f>
        <v>#N/A</v>
      </c>
      <c r="E53" s="18" t="e">
        <f aca="false">NA()</f>
        <v>#N/A</v>
      </c>
      <c r="F53" s="25" t="s">
        <v>51</v>
      </c>
      <c r="G53" s="19" t="s">
        <v>52</v>
      </c>
      <c r="H53" s="21" t="s">
        <v>53</v>
      </c>
      <c r="I53" s="34" t="n">
        <v>242</v>
      </c>
      <c r="J53" s="34" t="n">
        <v>242</v>
      </c>
      <c r="K53" s="23" t="n">
        <f aca="false">J53/I53</f>
        <v>1</v>
      </c>
      <c r="L53" s="23" t="n">
        <f aca="false">(K53+K54+K55+K56+K57)/5</f>
        <v>1</v>
      </c>
      <c r="M53" s="21"/>
      <c r="N53" s="19" t="s">
        <v>31</v>
      </c>
      <c r="O53" s="23"/>
    </row>
    <row r="54" customFormat="false" ht="79.5" hidden="false" customHeight="true" outlineLevel="0" collapsed="false">
      <c r="A54" s="17" t="e">
        <f aca="false">NA()</f>
        <v>#N/A</v>
      </c>
      <c r="B54" s="17" t="e">
        <f aca="false">NA()</f>
        <v>#N/A</v>
      </c>
      <c r="C54" s="17" t="e">
        <f aca="false">NA()</f>
        <v>#N/A</v>
      </c>
      <c r="D54" s="18" t="e">
        <f aca="false">NA()</f>
        <v>#N/A</v>
      </c>
      <c r="E54" s="18" t="e">
        <f aca="false">NA()</f>
        <v>#N/A</v>
      </c>
      <c r="F54" s="25" t="s">
        <v>54</v>
      </c>
      <c r="G54" s="19" t="s">
        <v>55</v>
      </c>
      <c r="H54" s="21" t="s">
        <v>56</v>
      </c>
      <c r="I54" s="27" t="n">
        <v>8665.7</v>
      </c>
      <c r="J54" s="27" t="n">
        <v>8665.7</v>
      </c>
      <c r="K54" s="23" t="n">
        <f aca="false">J54/I54</f>
        <v>1</v>
      </c>
      <c r="L54" s="23"/>
      <c r="M54" s="21"/>
      <c r="N54" s="21" t="s">
        <v>77</v>
      </c>
      <c r="O54" s="23"/>
    </row>
    <row r="55" customFormat="false" ht="79.5" hidden="false" customHeight="true" outlineLevel="0" collapsed="false">
      <c r="A55" s="17" t="e">
        <f aca="false">NA()</f>
        <v>#N/A</v>
      </c>
      <c r="B55" s="17" t="e">
        <f aca="false">NA()</f>
        <v>#N/A</v>
      </c>
      <c r="C55" s="17" t="e">
        <f aca="false">NA()</f>
        <v>#N/A</v>
      </c>
      <c r="D55" s="18" t="e">
        <f aca="false">NA()</f>
        <v>#N/A</v>
      </c>
      <c r="E55" s="18" t="e">
        <f aca="false">NA()</f>
        <v>#N/A</v>
      </c>
      <c r="F55" s="25" t="s">
        <v>58</v>
      </c>
      <c r="G55" s="19" t="s">
        <v>59</v>
      </c>
      <c r="H55" s="21" t="s">
        <v>60</v>
      </c>
      <c r="I55" s="28" t="n">
        <v>2097.1</v>
      </c>
      <c r="J55" s="28" t="n">
        <v>2097.1</v>
      </c>
      <c r="K55" s="23" t="n">
        <f aca="false">J55/I55</f>
        <v>1</v>
      </c>
      <c r="L55" s="23"/>
      <c r="M55" s="21"/>
      <c r="N55" s="21" t="s">
        <v>77</v>
      </c>
      <c r="O55" s="23"/>
    </row>
    <row r="56" customFormat="false" ht="79.5" hidden="false" customHeight="true" outlineLevel="0" collapsed="false">
      <c r="A56" s="17" t="e">
        <f aca="false">NA()</f>
        <v>#N/A</v>
      </c>
      <c r="B56" s="17" t="e">
        <f aca="false">NA()</f>
        <v>#N/A</v>
      </c>
      <c r="C56" s="17" t="e">
        <f aca="false">NA()</f>
        <v>#N/A</v>
      </c>
      <c r="D56" s="18" t="e">
        <f aca="false">NA()</f>
        <v>#N/A</v>
      </c>
      <c r="E56" s="18" t="e">
        <f aca="false">NA()</f>
        <v>#N/A</v>
      </c>
      <c r="F56" s="25" t="s">
        <v>61</v>
      </c>
      <c r="G56" s="19" t="s">
        <v>62</v>
      </c>
      <c r="H56" s="21" t="s">
        <v>63</v>
      </c>
      <c r="I56" s="29" t="n">
        <v>156</v>
      </c>
      <c r="J56" s="29" t="n">
        <v>156</v>
      </c>
      <c r="K56" s="23" t="n">
        <f aca="false">J56/I56</f>
        <v>1</v>
      </c>
      <c r="L56" s="23"/>
      <c r="M56" s="21"/>
      <c r="N56" s="19" t="s">
        <v>31</v>
      </c>
      <c r="O56" s="23"/>
    </row>
    <row r="57" customFormat="false" ht="79.5" hidden="false" customHeight="true" outlineLevel="0" collapsed="false">
      <c r="A57" s="17" t="e">
        <f aca="false">NA()</f>
        <v>#N/A</v>
      </c>
      <c r="B57" s="17" t="e">
        <f aca="false">NA()</f>
        <v>#N/A</v>
      </c>
      <c r="C57" s="17" t="e">
        <f aca="false">NA()</f>
        <v>#N/A</v>
      </c>
      <c r="D57" s="18" t="e">
        <f aca="false">NA()</f>
        <v>#N/A</v>
      </c>
      <c r="E57" s="18" t="e">
        <f aca="false">NA()</f>
        <v>#N/A</v>
      </c>
      <c r="F57" s="25" t="s">
        <v>64</v>
      </c>
      <c r="G57" s="19" t="s">
        <v>65</v>
      </c>
      <c r="H57" s="21" t="s">
        <v>66</v>
      </c>
      <c r="I57" s="21" t="n">
        <v>115.4</v>
      </c>
      <c r="J57" s="21" t="n">
        <v>115.4</v>
      </c>
      <c r="K57" s="23" t="n">
        <f aca="false">J57/I57</f>
        <v>1</v>
      </c>
      <c r="L57" s="23"/>
      <c r="M57" s="21"/>
      <c r="N57" s="19" t="s">
        <v>31</v>
      </c>
      <c r="O57" s="23"/>
    </row>
    <row r="58" customFormat="false" ht="79.5" hidden="false" customHeight="true" outlineLevel="0" collapsed="false">
      <c r="A58" s="17" t="e">
        <f aca="false">NA()</f>
        <v>#N/A</v>
      </c>
      <c r="B58" s="17" t="e">
        <f aca="false">NA()</f>
        <v>#N/A</v>
      </c>
      <c r="C58" s="17" t="e">
        <f aca="false">NA()</f>
        <v>#N/A</v>
      </c>
      <c r="D58" s="18" t="e">
        <f aca="false">NA()</f>
        <v>#N/A</v>
      </c>
      <c r="E58" s="18" t="e">
        <f aca="false">NA()</f>
        <v>#N/A</v>
      </c>
      <c r="F58" s="32"/>
      <c r="G58" s="31"/>
      <c r="H58" s="32"/>
      <c r="I58" s="32"/>
      <c r="J58" s="32"/>
      <c r="K58" s="32"/>
      <c r="L58" s="32"/>
      <c r="M58" s="32"/>
      <c r="N58" s="32"/>
      <c r="O58" s="32"/>
    </row>
    <row r="59" customFormat="false" ht="76.5" hidden="false" customHeight="true" outlineLevel="0" collapsed="false">
      <c r="A59" s="17" t="e">
        <f aca="false">NA()</f>
        <v>#N/A</v>
      </c>
      <c r="B59" s="17" t="e">
        <f aca="false">NA()</f>
        <v>#N/A</v>
      </c>
      <c r="C59" s="17" t="e">
        <f aca="false">NA()</f>
        <v>#N/A</v>
      </c>
      <c r="D59" s="18" t="e">
        <f aca="false">NA()</f>
        <v>#N/A</v>
      </c>
      <c r="E59" s="18" t="e">
        <f aca="false">NA()</f>
        <v>#N/A</v>
      </c>
      <c r="F59" s="19" t="s">
        <v>86</v>
      </c>
      <c r="G59" s="19"/>
      <c r="H59" s="19"/>
      <c r="I59" s="19"/>
      <c r="J59" s="19"/>
      <c r="K59" s="19"/>
      <c r="L59" s="19"/>
      <c r="M59" s="19"/>
      <c r="N59" s="19"/>
      <c r="O59" s="19"/>
    </row>
    <row r="60" customFormat="false" ht="79.5" hidden="false" customHeight="true" outlineLevel="0" collapsed="false">
      <c r="A60" s="17" t="e">
        <f aca="false">NA()</f>
        <v>#N/A</v>
      </c>
      <c r="B60" s="17" t="e">
        <f aca="false">NA()</f>
        <v>#N/A</v>
      </c>
      <c r="C60" s="17" t="e">
        <f aca="false">NA()</f>
        <v>#N/A</v>
      </c>
      <c r="D60" s="18" t="e">
        <f aca="false">NA()</f>
        <v>#N/A</v>
      </c>
      <c r="E60" s="18" t="e">
        <f aca="false">NA()</f>
        <v>#N/A</v>
      </c>
      <c r="F60" s="19" t="s">
        <v>16</v>
      </c>
      <c r="G60" s="19"/>
      <c r="H60" s="19"/>
      <c r="I60" s="19"/>
      <c r="J60" s="19"/>
      <c r="K60" s="19"/>
      <c r="L60" s="19"/>
      <c r="M60" s="19"/>
      <c r="N60" s="19"/>
      <c r="O60" s="19"/>
    </row>
    <row r="61" customFormat="false" ht="73.5" hidden="false" customHeight="true" outlineLevel="0" collapsed="false">
      <c r="A61" s="17" t="e">
        <f aca="false">NA()</f>
        <v>#N/A</v>
      </c>
      <c r="B61" s="17" t="e">
        <f aca="false">NA()</f>
        <v>#N/A</v>
      </c>
      <c r="C61" s="17" t="e">
        <f aca="false">NA()</f>
        <v>#N/A</v>
      </c>
      <c r="D61" s="18" t="e">
        <f aca="false">NA()</f>
        <v>#N/A</v>
      </c>
      <c r="E61" s="18" t="e">
        <f aca="false">NA()</f>
        <v>#N/A</v>
      </c>
      <c r="F61" s="19" t="s">
        <v>17</v>
      </c>
      <c r="G61" s="19"/>
      <c r="H61" s="19"/>
      <c r="I61" s="19"/>
      <c r="J61" s="19"/>
      <c r="K61" s="19" t="s">
        <v>18</v>
      </c>
      <c r="L61" s="19" t="s">
        <v>19</v>
      </c>
      <c r="M61" s="19" t="s">
        <v>20</v>
      </c>
      <c r="N61" s="19"/>
      <c r="O61" s="19"/>
    </row>
    <row r="62" customFormat="false" ht="79.5" hidden="false" customHeight="true" outlineLevel="0" collapsed="false">
      <c r="A62" s="17" t="e">
        <f aca="false">NA()</f>
        <v>#N/A</v>
      </c>
      <c r="B62" s="17" t="e">
        <f aca="false">NA()</f>
        <v>#N/A</v>
      </c>
      <c r="C62" s="17" t="e">
        <f aca="false">NA()</f>
        <v>#N/A</v>
      </c>
      <c r="D62" s="18" t="e">
        <f aca="false">NA()</f>
        <v>#N/A</v>
      </c>
      <c r="E62" s="18" t="e">
        <f aca="false">NA()</f>
        <v>#N/A</v>
      </c>
      <c r="F62" s="21" t="s">
        <v>21</v>
      </c>
      <c r="G62" s="19" t="s">
        <v>22</v>
      </c>
      <c r="H62" s="21" t="s">
        <v>23</v>
      </c>
      <c r="I62" s="21" t="s">
        <v>24</v>
      </c>
      <c r="J62" s="21" t="n">
        <v>43</v>
      </c>
      <c r="K62" s="22" t="n">
        <f aca="false">J62/20</f>
        <v>2.15</v>
      </c>
      <c r="L62" s="23" t="n">
        <f aca="false">(K62+K63+K64+K65+K66+K67)/6</f>
        <v>1.69166666666667</v>
      </c>
      <c r="M62" s="19" t="s">
        <v>25</v>
      </c>
      <c r="N62" s="19" t="s">
        <v>26</v>
      </c>
      <c r="O62" s="23" t="n">
        <f aca="false">(L62+L70)/2</f>
        <v>1.34583333333333</v>
      </c>
    </row>
    <row r="63" customFormat="false" ht="79.5" hidden="false" customHeight="true" outlineLevel="0" collapsed="false">
      <c r="A63" s="17" t="e">
        <f aca="false">NA()</f>
        <v>#N/A</v>
      </c>
      <c r="B63" s="17" t="e">
        <f aca="false">NA()</f>
        <v>#N/A</v>
      </c>
      <c r="C63" s="17" t="e">
        <f aca="false">NA()</f>
        <v>#N/A</v>
      </c>
      <c r="D63" s="18" t="e">
        <f aca="false">NA()</f>
        <v>#N/A</v>
      </c>
      <c r="E63" s="18" t="e">
        <f aca="false">NA()</f>
        <v>#N/A</v>
      </c>
      <c r="F63" s="21" t="s">
        <v>27</v>
      </c>
      <c r="G63" s="19" t="s">
        <v>87</v>
      </c>
      <c r="H63" s="21" t="s">
        <v>29</v>
      </c>
      <c r="I63" s="21" t="s">
        <v>88</v>
      </c>
      <c r="J63" s="24" t="n">
        <v>5300</v>
      </c>
      <c r="K63" s="22" t="n">
        <f aca="false">J63/5300</f>
        <v>1</v>
      </c>
      <c r="L63" s="23"/>
      <c r="M63" s="19"/>
      <c r="N63" s="19" t="s">
        <v>31</v>
      </c>
      <c r="O63" s="23"/>
    </row>
    <row r="64" customFormat="false" ht="79.5" hidden="false" customHeight="true" outlineLevel="0" collapsed="false">
      <c r="A64" s="17" t="e">
        <f aca="false">NA()</f>
        <v>#N/A</v>
      </c>
      <c r="B64" s="17" t="e">
        <f aca="false">NA()</f>
        <v>#N/A</v>
      </c>
      <c r="C64" s="17" t="e">
        <f aca="false">NA()</f>
        <v>#N/A</v>
      </c>
      <c r="D64" s="18" t="e">
        <f aca="false">NA()</f>
        <v>#N/A</v>
      </c>
      <c r="E64" s="18" t="e">
        <f aca="false">NA()</f>
        <v>#N/A</v>
      </c>
      <c r="F64" s="21" t="s">
        <v>32</v>
      </c>
      <c r="G64" s="19" t="s">
        <v>89</v>
      </c>
      <c r="H64" s="19" t="s">
        <v>34</v>
      </c>
      <c r="I64" s="21" t="s">
        <v>35</v>
      </c>
      <c r="J64" s="21" t="n">
        <v>1</v>
      </c>
      <c r="K64" s="22" t="n">
        <f aca="false">J64/1</f>
        <v>1</v>
      </c>
      <c r="L64" s="23"/>
      <c r="M64" s="19"/>
      <c r="N64" s="19" t="s">
        <v>31</v>
      </c>
      <c r="O64" s="23"/>
    </row>
    <row r="65" customFormat="false" ht="79.5" hidden="false" customHeight="true" outlineLevel="0" collapsed="false">
      <c r="A65" s="17" t="e">
        <f aca="false">NA()</f>
        <v>#N/A</v>
      </c>
      <c r="B65" s="17" t="e">
        <f aca="false">NA()</f>
        <v>#N/A</v>
      </c>
      <c r="C65" s="17" t="e">
        <f aca="false">NA()</f>
        <v>#N/A</v>
      </c>
      <c r="D65" s="18" t="e">
        <f aca="false">NA()</f>
        <v>#N/A</v>
      </c>
      <c r="E65" s="18" t="e">
        <f aca="false">NA()</f>
        <v>#N/A</v>
      </c>
      <c r="F65" s="21" t="s">
        <v>36</v>
      </c>
      <c r="G65" s="19" t="s">
        <v>90</v>
      </c>
      <c r="H65" s="19" t="s">
        <v>38</v>
      </c>
      <c r="I65" s="21" t="s">
        <v>35</v>
      </c>
      <c r="J65" s="21" t="n">
        <v>1</v>
      </c>
      <c r="K65" s="22" t="n">
        <f aca="false">1/1</f>
        <v>1</v>
      </c>
      <c r="L65" s="23"/>
      <c r="M65" s="19"/>
      <c r="N65" s="19" t="s">
        <v>31</v>
      </c>
      <c r="O65" s="23"/>
    </row>
    <row r="66" customFormat="false" ht="79.5" hidden="false" customHeight="true" outlineLevel="0" collapsed="false">
      <c r="A66" s="17" t="e">
        <f aca="false">NA()</f>
        <v>#N/A</v>
      </c>
      <c r="B66" s="17" t="e">
        <f aca="false">NA()</f>
        <v>#N/A</v>
      </c>
      <c r="C66" s="17" t="e">
        <f aca="false">NA()</f>
        <v>#N/A</v>
      </c>
      <c r="D66" s="18" t="e">
        <f aca="false">NA()</f>
        <v>#N/A</v>
      </c>
      <c r="E66" s="18" t="e">
        <f aca="false">NA()</f>
        <v>#N/A</v>
      </c>
      <c r="F66" s="21" t="s">
        <v>39</v>
      </c>
      <c r="G66" s="19" t="s">
        <v>91</v>
      </c>
      <c r="H66" s="19" t="s">
        <v>41</v>
      </c>
      <c r="I66" s="21" t="s">
        <v>92</v>
      </c>
      <c r="J66" s="21" t="n">
        <v>262</v>
      </c>
      <c r="K66" s="22" t="n">
        <f aca="false">J66/262</f>
        <v>1</v>
      </c>
      <c r="L66" s="23"/>
      <c r="M66" s="19"/>
      <c r="N66" s="19" t="s">
        <v>31</v>
      </c>
      <c r="O66" s="23"/>
    </row>
    <row r="67" customFormat="false" ht="79.5" hidden="false" customHeight="true" outlineLevel="0" collapsed="false">
      <c r="A67" s="17" t="e">
        <f aca="false">NA()</f>
        <v>#N/A</v>
      </c>
      <c r="B67" s="17" t="e">
        <f aca="false">NA()</f>
        <v>#N/A</v>
      </c>
      <c r="C67" s="17" t="e">
        <f aca="false">NA()</f>
        <v>#N/A</v>
      </c>
      <c r="D67" s="18" t="e">
        <f aca="false">NA()</f>
        <v>#N/A</v>
      </c>
      <c r="E67" s="18" t="e">
        <f aca="false">NA()</f>
        <v>#N/A</v>
      </c>
      <c r="F67" s="21" t="s">
        <v>43</v>
      </c>
      <c r="G67" s="19" t="s">
        <v>44</v>
      </c>
      <c r="H67" s="21" t="s">
        <v>45</v>
      </c>
      <c r="I67" s="21" t="s">
        <v>35</v>
      </c>
      <c r="J67" s="21" t="n">
        <v>4</v>
      </c>
      <c r="K67" s="22" t="n">
        <f aca="false">J67/1</f>
        <v>4</v>
      </c>
      <c r="L67" s="23"/>
      <c r="M67" s="19" t="s">
        <v>46</v>
      </c>
      <c r="N67" s="19" t="s">
        <v>26</v>
      </c>
      <c r="O67" s="23"/>
    </row>
    <row r="68" customFormat="false" ht="73.5" hidden="false" customHeight="true" outlineLevel="0" collapsed="false">
      <c r="A68" s="17" t="e">
        <f aca="false">NA()</f>
        <v>#N/A</v>
      </c>
      <c r="B68" s="17" t="e">
        <f aca="false">NA()</f>
        <v>#N/A</v>
      </c>
      <c r="C68" s="17" t="e">
        <f aca="false">NA()</f>
        <v>#N/A</v>
      </c>
      <c r="D68" s="18" t="e">
        <f aca="false">NA()</f>
        <v>#N/A</v>
      </c>
      <c r="E68" s="18" t="e">
        <f aca="false">NA()</f>
        <v>#N/A</v>
      </c>
      <c r="F68" s="19" t="s">
        <v>47</v>
      </c>
      <c r="G68" s="19"/>
      <c r="H68" s="19"/>
      <c r="I68" s="19"/>
      <c r="J68" s="19"/>
      <c r="K68" s="21" t="s">
        <v>48</v>
      </c>
      <c r="L68" s="21" t="s">
        <v>49</v>
      </c>
      <c r="M68" s="21" t="s">
        <v>20</v>
      </c>
      <c r="N68" s="21"/>
      <c r="O68" s="23"/>
    </row>
    <row r="69" customFormat="false" ht="79.5" hidden="false" customHeight="true" outlineLevel="0" collapsed="false">
      <c r="A69" s="17" t="e">
        <f aca="false">NA()</f>
        <v>#N/A</v>
      </c>
      <c r="B69" s="17" t="e">
        <f aca="false">NA()</f>
        <v>#N/A</v>
      </c>
      <c r="C69" s="17" t="e">
        <f aca="false">NA()</f>
        <v>#N/A</v>
      </c>
      <c r="D69" s="18" t="e">
        <f aca="false">NA()</f>
        <v>#N/A</v>
      </c>
      <c r="E69" s="18" t="e">
        <f aca="false">NA()</f>
        <v>#N/A</v>
      </c>
      <c r="F69" s="25" t="s">
        <v>21</v>
      </c>
      <c r="G69" s="19" t="s">
        <v>93</v>
      </c>
      <c r="H69" s="21"/>
      <c r="I69" s="21"/>
      <c r="J69" s="21"/>
      <c r="K69" s="21"/>
      <c r="L69" s="21"/>
      <c r="M69" s="21"/>
      <c r="N69" s="21"/>
      <c r="O69" s="23"/>
    </row>
    <row r="70" customFormat="false" ht="73.5" hidden="false" customHeight="true" outlineLevel="0" collapsed="false">
      <c r="A70" s="17" t="e">
        <f aca="false">NA()</f>
        <v>#N/A</v>
      </c>
      <c r="B70" s="17" t="e">
        <f aca="false">NA()</f>
        <v>#N/A</v>
      </c>
      <c r="C70" s="17" t="e">
        <f aca="false">NA()</f>
        <v>#N/A</v>
      </c>
      <c r="D70" s="18" t="e">
        <f aca="false">NA()</f>
        <v>#N/A</v>
      </c>
      <c r="E70" s="18" t="e">
        <f aca="false">NA()</f>
        <v>#N/A</v>
      </c>
      <c r="F70" s="25" t="s">
        <v>51</v>
      </c>
      <c r="G70" s="19" t="s">
        <v>52</v>
      </c>
      <c r="H70" s="21" t="s">
        <v>53</v>
      </c>
      <c r="I70" s="26" t="n">
        <v>156</v>
      </c>
      <c r="J70" s="26" t="n">
        <v>156</v>
      </c>
      <c r="K70" s="22" t="n">
        <f aca="false">J70/I70</f>
        <v>1</v>
      </c>
      <c r="L70" s="23" t="n">
        <f aca="false">(K70+K71+K72+K73+K74)/5</f>
        <v>1</v>
      </c>
      <c r="M70" s="19"/>
      <c r="N70" s="19" t="s">
        <v>31</v>
      </c>
      <c r="O70" s="23"/>
    </row>
    <row r="71" customFormat="false" ht="79.5" hidden="false" customHeight="true" outlineLevel="0" collapsed="false">
      <c r="A71" s="17" t="e">
        <f aca="false">NA()</f>
        <v>#N/A</v>
      </c>
      <c r="B71" s="17" t="e">
        <f aca="false">NA()</f>
        <v>#N/A</v>
      </c>
      <c r="C71" s="17" t="e">
        <f aca="false">NA()</f>
        <v>#N/A</v>
      </c>
      <c r="D71" s="18" t="e">
        <f aca="false">NA()</f>
        <v>#N/A</v>
      </c>
      <c r="E71" s="18" t="e">
        <f aca="false">NA()</f>
        <v>#N/A</v>
      </c>
      <c r="F71" s="25" t="s">
        <v>54</v>
      </c>
      <c r="G71" s="19" t="s">
        <v>55</v>
      </c>
      <c r="H71" s="21" t="s">
        <v>56</v>
      </c>
      <c r="I71" s="27" t="n">
        <v>11175.32</v>
      </c>
      <c r="J71" s="27" t="n">
        <v>11175.32</v>
      </c>
      <c r="K71" s="22" t="n">
        <f aca="false">J71/I71</f>
        <v>1</v>
      </c>
      <c r="L71" s="23"/>
      <c r="M71" s="19"/>
      <c r="N71" s="19" t="s">
        <v>77</v>
      </c>
      <c r="O71" s="23"/>
    </row>
    <row r="72" customFormat="false" ht="79.5" hidden="false" customHeight="true" outlineLevel="0" collapsed="false">
      <c r="A72" s="17" t="e">
        <f aca="false">NA()</f>
        <v>#N/A</v>
      </c>
      <c r="B72" s="17" t="e">
        <f aca="false">NA()</f>
        <v>#N/A</v>
      </c>
      <c r="C72" s="17" t="e">
        <f aca="false">NA()</f>
        <v>#N/A</v>
      </c>
      <c r="D72" s="18" t="e">
        <f aca="false">NA()</f>
        <v>#N/A</v>
      </c>
      <c r="E72" s="18" t="e">
        <f aca="false">NA()</f>
        <v>#N/A</v>
      </c>
      <c r="F72" s="25" t="s">
        <v>58</v>
      </c>
      <c r="G72" s="19" t="s">
        <v>59</v>
      </c>
      <c r="H72" s="21" t="s">
        <v>60</v>
      </c>
      <c r="I72" s="28" t="n">
        <v>1743.35</v>
      </c>
      <c r="J72" s="28" t="n">
        <v>1743.35</v>
      </c>
      <c r="K72" s="22" t="n">
        <f aca="false">J72/I72</f>
        <v>1</v>
      </c>
      <c r="L72" s="23"/>
      <c r="M72" s="19"/>
      <c r="N72" s="19" t="s">
        <v>77</v>
      </c>
      <c r="O72" s="23"/>
    </row>
    <row r="73" customFormat="false" ht="79.5" hidden="false" customHeight="true" outlineLevel="0" collapsed="false">
      <c r="A73" s="17" t="e">
        <f aca="false">NA()</f>
        <v>#N/A</v>
      </c>
      <c r="B73" s="17" t="e">
        <f aca="false">NA()</f>
        <v>#N/A</v>
      </c>
      <c r="C73" s="17" t="e">
        <f aca="false">NA()</f>
        <v>#N/A</v>
      </c>
      <c r="D73" s="18" t="e">
        <f aca="false">NA()</f>
        <v>#N/A</v>
      </c>
      <c r="E73" s="18" t="e">
        <f aca="false">NA()</f>
        <v>#N/A</v>
      </c>
      <c r="F73" s="25" t="s">
        <v>61</v>
      </c>
      <c r="G73" s="19" t="s">
        <v>62</v>
      </c>
      <c r="H73" s="21" t="s">
        <v>63</v>
      </c>
      <c r="I73" s="29" t="n">
        <v>208</v>
      </c>
      <c r="J73" s="29" t="n">
        <v>208</v>
      </c>
      <c r="K73" s="22" t="n">
        <f aca="false">J73/I73</f>
        <v>1</v>
      </c>
      <c r="L73" s="23"/>
      <c r="M73" s="19"/>
      <c r="N73" s="19" t="s">
        <v>31</v>
      </c>
      <c r="O73" s="23"/>
    </row>
    <row r="74" customFormat="false" ht="79.5" hidden="false" customHeight="true" outlineLevel="0" collapsed="false">
      <c r="A74" s="17" t="e">
        <f aca="false">NA()</f>
        <v>#N/A</v>
      </c>
      <c r="B74" s="17" t="e">
        <f aca="false">NA()</f>
        <v>#N/A</v>
      </c>
      <c r="C74" s="17" t="e">
        <f aca="false">NA()</f>
        <v>#N/A</v>
      </c>
      <c r="D74" s="18" t="e">
        <f aca="false">NA()</f>
        <v>#N/A</v>
      </c>
      <c r="E74" s="18" t="e">
        <f aca="false">NA()</f>
        <v>#N/A</v>
      </c>
      <c r="F74" s="25" t="s">
        <v>64</v>
      </c>
      <c r="G74" s="19" t="s">
        <v>65</v>
      </c>
      <c r="H74" s="21" t="s">
        <v>66</v>
      </c>
      <c r="I74" s="21" t="n">
        <v>275.6</v>
      </c>
      <c r="J74" s="21" t="n">
        <v>275.6</v>
      </c>
      <c r="K74" s="22" t="n">
        <f aca="false">J74/I74</f>
        <v>1</v>
      </c>
      <c r="L74" s="23"/>
      <c r="M74" s="19"/>
      <c r="N74" s="19" t="s">
        <v>31</v>
      </c>
      <c r="O74" s="23"/>
    </row>
    <row r="75" customFormat="false" ht="79.5" hidden="false" customHeight="true" outlineLevel="0" collapsed="false">
      <c r="A75" s="17" t="e">
        <f aca="false">NA()</f>
        <v>#N/A</v>
      </c>
      <c r="B75" s="17" t="e">
        <f aca="false">NA()</f>
        <v>#N/A</v>
      </c>
      <c r="C75" s="17" t="e">
        <f aca="false">NA()</f>
        <v>#N/A</v>
      </c>
      <c r="D75" s="18" t="e">
        <f aca="false">NA()</f>
        <v>#N/A</v>
      </c>
      <c r="E75" s="18" t="e">
        <f aca="false">NA()</f>
        <v>#N/A</v>
      </c>
      <c r="F75" s="32"/>
      <c r="G75" s="31"/>
      <c r="H75" s="32"/>
      <c r="I75" s="32"/>
      <c r="J75" s="32"/>
      <c r="K75" s="32"/>
      <c r="L75" s="32"/>
      <c r="M75" s="32"/>
      <c r="N75" s="32"/>
      <c r="O75" s="32"/>
    </row>
    <row r="76" customFormat="false" ht="79.5" hidden="false" customHeight="true" outlineLevel="0" collapsed="false">
      <c r="A76" s="17" t="e">
        <f aca="false">NA()</f>
        <v>#N/A</v>
      </c>
      <c r="B76" s="17" t="e">
        <f aca="false">NA()</f>
        <v>#N/A</v>
      </c>
      <c r="C76" s="17" t="e">
        <f aca="false">NA()</f>
        <v>#N/A</v>
      </c>
      <c r="D76" s="18" t="e">
        <f aca="false">NA()</f>
        <v>#N/A</v>
      </c>
      <c r="E76" s="18" t="e">
        <f aca="false">NA()</f>
        <v>#N/A</v>
      </c>
      <c r="F76" s="19" t="s">
        <v>94</v>
      </c>
      <c r="G76" s="19"/>
      <c r="H76" s="19"/>
      <c r="I76" s="19"/>
      <c r="J76" s="19"/>
      <c r="K76" s="19"/>
      <c r="L76" s="19"/>
      <c r="M76" s="19"/>
      <c r="N76" s="19"/>
      <c r="O76" s="19"/>
    </row>
    <row r="77" customFormat="false" ht="73.5" hidden="false" customHeight="true" outlineLevel="0" collapsed="false">
      <c r="A77" s="17" t="e">
        <f aca="false">NA()</f>
        <v>#N/A</v>
      </c>
      <c r="B77" s="17" t="e">
        <f aca="false">NA()</f>
        <v>#N/A</v>
      </c>
      <c r="C77" s="17" t="e">
        <f aca="false">NA()</f>
        <v>#N/A</v>
      </c>
      <c r="D77" s="18" t="e">
        <f aca="false">NA()</f>
        <v>#N/A</v>
      </c>
      <c r="E77" s="18" t="e">
        <f aca="false">NA()</f>
        <v>#N/A</v>
      </c>
      <c r="F77" s="19" t="s">
        <v>16</v>
      </c>
      <c r="G77" s="19"/>
      <c r="H77" s="19"/>
      <c r="I77" s="19"/>
      <c r="J77" s="19"/>
      <c r="K77" s="19"/>
      <c r="L77" s="19"/>
      <c r="M77" s="19"/>
      <c r="N77" s="19"/>
      <c r="O77" s="19"/>
    </row>
    <row r="78" customFormat="false" ht="79.5" hidden="false" customHeight="true" outlineLevel="0" collapsed="false">
      <c r="A78" s="17" t="e">
        <f aca="false">NA()</f>
        <v>#N/A</v>
      </c>
      <c r="B78" s="17" t="e">
        <f aca="false">NA()</f>
        <v>#N/A</v>
      </c>
      <c r="C78" s="17" t="e">
        <f aca="false">NA()</f>
        <v>#N/A</v>
      </c>
      <c r="D78" s="18" t="e">
        <f aca="false">NA()</f>
        <v>#N/A</v>
      </c>
      <c r="E78" s="18" t="e">
        <f aca="false">NA()</f>
        <v>#N/A</v>
      </c>
      <c r="F78" s="19" t="s">
        <v>17</v>
      </c>
      <c r="G78" s="19"/>
      <c r="H78" s="19"/>
      <c r="I78" s="19"/>
      <c r="J78" s="19"/>
      <c r="K78" s="19" t="s">
        <v>18</v>
      </c>
      <c r="L78" s="19" t="s">
        <v>19</v>
      </c>
      <c r="M78" s="19" t="s">
        <v>20</v>
      </c>
      <c r="N78" s="19"/>
      <c r="O78" s="19"/>
    </row>
    <row r="79" customFormat="false" ht="76.5" hidden="false" customHeight="true" outlineLevel="0" collapsed="false">
      <c r="A79" s="17" t="e">
        <f aca="false">NA()</f>
        <v>#N/A</v>
      </c>
      <c r="B79" s="17" t="e">
        <f aca="false">NA()</f>
        <v>#N/A</v>
      </c>
      <c r="C79" s="17" t="e">
        <f aca="false">NA()</f>
        <v>#N/A</v>
      </c>
      <c r="D79" s="18" t="e">
        <f aca="false">NA()</f>
        <v>#N/A</v>
      </c>
      <c r="E79" s="18" t="e">
        <f aca="false">NA()</f>
        <v>#N/A</v>
      </c>
      <c r="F79" s="21" t="s">
        <v>21</v>
      </c>
      <c r="G79" s="19" t="s">
        <v>22</v>
      </c>
      <c r="H79" s="21" t="s">
        <v>23</v>
      </c>
      <c r="I79" s="21" t="s">
        <v>24</v>
      </c>
      <c r="J79" s="21" t="n">
        <v>46</v>
      </c>
      <c r="K79" s="22" t="n">
        <f aca="false">J79/20</f>
        <v>2.3</v>
      </c>
      <c r="L79" s="23" t="n">
        <f aca="false">(K79+K80+K81+K82+K83+K84)/6</f>
        <v>1.71666666666667</v>
      </c>
      <c r="M79" s="19" t="s">
        <v>25</v>
      </c>
      <c r="N79" s="19" t="s">
        <v>26</v>
      </c>
      <c r="O79" s="23" t="n">
        <f aca="false">(L79+L87)/2</f>
        <v>1.37692307692308</v>
      </c>
    </row>
    <row r="80" customFormat="false" ht="79.5" hidden="false" customHeight="true" outlineLevel="0" collapsed="false">
      <c r="A80" s="17" t="e">
        <f aca="false">NA()</f>
        <v>#N/A</v>
      </c>
      <c r="B80" s="17" t="e">
        <f aca="false">NA()</f>
        <v>#N/A</v>
      </c>
      <c r="C80" s="17" t="e">
        <f aca="false">NA()</f>
        <v>#N/A</v>
      </c>
      <c r="D80" s="18" t="e">
        <f aca="false">NA()</f>
        <v>#N/A</v>
      </c>
      <c r="E80" s="18" t="e">
        <f aca="false">NA()</f>
        <v>#N/A</v>
      </c>
      <c r="F80" s="21" t="s">
        <v>27</v>
      </c>
      <c r="G80" s="19" t="s">
        <v>95</v>
      </c>
      <c r="H80" s="21" t="s">
        <v>29</v>
      </c>
      <c r="I80" s="21" t="s">
        <v>96</v>
      </c>
      <c r="J80" s="24" t="n">
        <v>4000</v>
      </c>
      <c r="K80" s="22" t="n">
        <f aca="false">J80/4000</f>
        <v>1</v>
      </c>
      <c r="L80" s="23"/>
      <c r="M80" s="21"/>
      <c r="N80" s="19" t="s">
        <v>31</v>
      </c>
      <c r="O80" s="23"/>
    </row>
    <row r="81" customFormat="false" ht="79.5" hidden="false" customHeight="true" outlineLevel="0" collapsed="false">
      <c r="A81" s="17" t="e">
        <f aca="false">NA()</f>
        <v>#N/A</v>
      </c>
      <c r="B81" s="17" t="e">
        <f aca="false">NA()</f>
        <v>#N/A</v>
      </c>
      <c r="C81" s="17" t="e">
        <f aca="false">NA()</f>
        <v>#N/A</v>
      </c>
      <c r="D81" s="18" t="e">
        <f aca="false">NA()</f>
        <v>#N/A</v>
      </c>
      <c r="E81" s="18" t="e">
        <f aca="false">NA()</f>
        <v>#N/A</v>
      </c>
      <c r="F81" s="21" t="s">
        <v>32</v>
      </c>
      <c r="G81" s="19" t="s">
        <v>97</v>
      </c>
      <c r="H81" s="19" t="s">
        <v>34</v>
      </c>
      <c r="I81" s="21" t="s">
        <v>35</v>
      </c>
      <c r="J81" s="21" t="n">
        <v>1</v>
      </c>
      <c r="K81" s="22" t="n">
        <f aca="false">J81/1</f>
        <v>1</v>
      </c>
      <c r="L81" s="23"/>
      <c r="M81" s="21"/>
      <c r="N81" s="19" t="s">
        <v>31</v>
      </c>
      <c r="O81" s="23"/>
    </row>
    <row r="82" customFormat="false" ht="79.5" hidden="false" customHeight="true" outlineLevel="0" collapsed="false">
      <c r="A82" s="17" t="e">
        <f aca="false">NA()</f>
        <v>#N/A</v>
      </c>
      <c r="B82" s="17" t="e">
        <f aca="false">NA()</f>
        <v>#N/A</v>
      </c>
      <c r="C82" s="17" t="e">
        <f aca="false">NA()</f>
        <v>#N/A</v>
      </c>
      <c r="D82" s="18" t="e">
        <f aca="false">NA()</f>
        <v>#N/A</v>
      </c>
      <c r="E82" s="18" t="e">
        <f aca="false">NA()</f>
        <v>#N/A</v>
      </c>
      <c r="F82" s="21" t="s">
        <v>36</v>
      </c>
      <c r="G82" s="19" t="s">
        <v>98</v>
      </c>
      <c r="H82" s="19" t="s">
        <v>38</v>
      </c>
      <c r="I82" s="21" t="s">
        <v>35</v>
      </c>
      <c r="J82" s="21" t="n">
        <v>1</v>
      </c>
      <c r="K82" s="22" t="n">
        <f aca="false">J82/1</f>
        <v>1</v>
      </c>
      <c r="L82" s="23"/>
      <c r="M82" s="21"/>
      <c r="N82" s="19" t="s">
        <v>31</v>
      </c>
      <c r="O82" s="23"/>
    </row>
    <row r="83" customFormat="false" ht="79.5" hidden="false" customHeight="true" outlineLevel="0" collapsed="false">
      <c r="A83" s="17" t="e">
        <f aca="false">NA()</f>
        <v>#N/A</v>
      </c>
      <c r="B83" s="17" t="e">
        <f aca="false">NA()</f>
        <v>#N/A</v>
      </c>
      <c r="C83" s="17" t="e">
        <f aca="false">NA()</f>
        <v>#N/A</v>
      </c>
      <c r="D83" s="18" t="e">
        <f aca="false">NA()</f>
        <v>#N/A</v>
      </c>
      <c r="E83" s="18" t="e">
        <f aca="false">NA()</f>
        <v>#N/A</v>
      </c>
      <c r="F83" s="21" t="s">
        <v>39</v>
      </c>
      <c r="G83" s="19" t="s">
        <v>99</v>
      </c>
      <c r="H83" s="19" t="s">
        <v>41</v>
      </c>
      <c r="I83" s="21" t="s">
        <v>100</v>
      </c>
      <c r="J83" s="21" t="n">
        <v>104</v>
      </c>
      <c r="K83" s="22" t="n">
        <f aca="false">J83/104</f>
        <v>1</v>
      </c>
      <c r="L83" s="23"/>
      <c r="M83" s="21"/>
      <c r="N83" s="19" t="s">
        <v>31</v>
      </c>
      <c r="O83" s="23"/>
    </row>
    <row r="84" customFormat="false" ht="76.5" hidden="false" customHeight="true" outlineLevel="0" collapsed="false">
      <c r="A84" s="17" t="e">
        <f aca="false">NA()</f>
        <v>#N/A</v>
      </c>
      <c r="B84" s="17" t="e">
        <f aca="false">NA()</f>
        <v>#N/A</v>
      </c>
      <c r="C84" s="17" t="e">
        <f aca="false">NA()</f>
        <v>#N/A</v>
      </c>
      <c r="D84" s="18" t="e">
        <f aca="false">NA()</f>
        <v>#N/A</v>
      </c>
      <c r="E84" s="18" t="e">
        <f aca="false">NA()</f>
        <v>#N/A</v>
      </c>
      <c r="F84" s="21" t="s">
        <v>43</v>
      </c>
      <c r="G84" s="19" t="s">
        <v>44</v>
      </c>
      <c r="H84" s="21" t="s">
        <v>45</v>
      </c>
      <c r="I84" s="21" t="s">
        <v>35</v>
      </c>
      <c r="J84" s="21" t="n">
        <v>4</v>
      </c>
      <c r="K84" s="22" t="n">
        <f aca="false">4/1</f>
        <v>4</v>
      </c>
      <c r="L84" s="23"/>
      <c r="M84" s="19" t="s">
        <v>46</v>
      </c>
      <c r="N84" s="19" t="s">
        <v>26</v>
      </c>
      <c r="O84" s="23"/>
    </row>
    <row r="85" customFormat="false" ht="79.5" hidden="false" customHeight="true" outlineLevel="0" collapsed="false">
      <c r="A85" s="17" t="e">
        <f aca="false">NA()</f>
        <v>#N/A</v>
      </c>
      <c r="B85" s="17" t="e">
        <f aca="false">NA()</f>
        <v>#N/A</v>
      </c>
      <c r="C85" s="17" t="e">
        <f aca="false">NA()</f>
        <v>#N/A</v>
      </c>
      <c r="D85" s="18" t="e">
        <f aca="false">NA()</f>
        <v>#N/A</v>
      </c>
      <c r="E85" s="18" t="e">
        <f aca="false">NA()</f>
        <v>#N/A</v>
      </c>
      <c r="F85" s="19" t="s">
        <v>47</v>
      </c>
      <c r="G85" s="19"/>
      <c r="H85" s="19"/>
      <c r="I85" s="19"/>
      <c r="J85" s="19"/>
      <c r="K85" s="21" t="s">
        <v>48</v>
      </c>
      <c r="L85" s="21" t="s">
        <v>49</v>
      </c>
      <c r="M85" s="21" t="s">
        <v>20</v>
      </c>
      <c r="N85" s="21"/>
      <c r="O85" s="23"/>
    </row>
    <row r="86" customFormat="false" ht="72" hidden="false" customHeight="true" outlineLevel="0" collapsed="false">
      <c r="A86" s="17" t="e">
        <f aca="false">NA()</f>
        <v>#N/A</v>
      </c>
      <c r="B86" s="17" t="e">
        <f aca="false">NA()</f>
        <v>#N/A</v>
      </c>
      <c r="C86" s="17" t="e">
        <f aca="false">NA()</f>
        <v>#N/A</v>
      </c>
      <c r="D86" s="18" t="e">
        <f aca="false">NA()</f>
        <v>#N/A</v>
      </c>
      <c r="E86" s="18" t="e">
        <f aca="false">NA()</f>
        <v>#N/A</v>
      </c>
      <c r="F86" s="25" t="s">
        <v>21</v>
      </c>
      <c r="G86" s="19" t="s">
        <v>101</v>
      </c>
      <c r="H86" s="21"/>
      <c r="I86" s="21"/>
      <c r="J86" s="21"/>
      <c r="K86" s="21"/>
      <c r="L86" s="21"/>
      <c r="M86" s="21"/>
      <c r="N86" s="21"/>
      <c r="O86" s="23"/>
    </row>
    <row r="87" customFormat="false" ht="79.5" hidden="false" customHeight="true" outlineLevel="0" collapsed="false">
      <c r="A87" s="17" t="e">
        <f aca="false">NA()</f>
        <v>#N/A</v>
      </c>
      <c r="B87" s="17" t="e">
        <f aca="false">NA()</f>
        <v>#N/A</v>
      </c>
      <c r="C87" s="17" t="e">
        <f aca="false">NA()</f>
        <v>#N/A</v>
      </c>
      <c r="D87" s="18" t="e">
        <f aca="false">NA()</f>
        <v>#N/A</v>
      </c>
      <c r="E87" s="18" t="e">
        <f aca="false">NA()</f>
        <v>#N/A</v>
      </c>
      <c r="F87" s="25" t="s">
        <v>51</v>
      </c>
      <c r="G87" s="19" t="s">
        <v>52</v>
      </c>
      <c r="H87" s="21" t="s">
        <v>53</v>
      </c>
      <c r="I87" s="26" t="n">
        <v>208</v>
      </c>
      <c r="J87" s="26" t="n">
        <v>208</v>
      </c>
      <c r="K87" s="22" t="n">
        <f aca="false">J87/I87</f>
        <v>1</v>
      </c>
      <c r="L87" s="23" t="n">
        <f aca="false">(K87+K88+K89+K90+K91)/5</f>
        <v>1.03717948717949</v>
      </c>
      <c r="M87" s="21"/>
      <c r="N87" s="19" t="s">
        <v>31</v>
      </c>
      <c r="O87" s="23"/>
    </row>
    <row r="88" customFormat="false" ht="79.5" hidden="false" customHeight="true" outlineLevel="0" collapsed="false">
      <c r="A88" s="17" t="e">
        <f aca="false">NA()</f>
        <v>#N/A</v>
      </c>
      <c r="B88" s="17" t="e">
        <f aca="false">NA()</f>
        <v>#N/A</v>
      </c>
      <c r="C88" s="17" t="e">
        <f aca="false">NA()</f>
        <v>#N/A</v>
      </c>
      <c r="D88" s="18" t="e">
        <f aca="false">NA()</f>
        <v>#N/A</v>
      </c>
      <c r="E88" s="18" t="e">
        <f aca="false">NA()</f>
        <v>#N/A</v>
      </c>
      <c r="F88" s="25" t="s">
        <v>54</v>
      </c>
      <c r="G88" s="19" t="s">
        <v>55</v>
      </c>
      <c r="H88" s="21" t="s">
        <v>56</v>
      </c>
      <c r="I88" s="27" t="n">
        <v>7581.73</v>
      </c>
      <c r="J88" s="27" t="n">
        <v>7581.73</v>
      </c>
      <c r="K88" s="22" t="n">
        <f aca="false">J88/I88</f>
        <v>1</v>
      </c>
      <c r="L88" s="23"/>
      <c r="M88" s="21"/>
      <c r="N88" s="21" t="s">
        <v>77</v>
      </c>
      <c r="O88" s="23"/>
    </row>
    <row r="89" customFormat="false" ht="79.5" hidden="false" customHeight="true" outlineLevel="0" collapsed="false">
      <c r="A89" s="17" t="e">
        <f aca="false">NA()</f>
        <v>#N/A</v>
      </c>
      <c r="B89" s="17" t="e">
        <f aca="false">NA()</f>
        <v>#N/A</v>
      </c>
      <c r="C89" s="17" t="e">
        <f aca="false">NA()</f>
        <v>#N/A</v>
      </c>
      <c r="D89" s="18" t="e">
        <f aca="false">NA()</f>
        <v>#N/A</v>
      </c>
      <c r="E89" s="18" t="e">
        <f aca="false">NA()</f>
        <v>#N/A</v>
      </c>
      <c r="F89" s="25" t="s">
        <v>58</v>
      </c>
      <c r="G89" s="19" t="s">
        <v>59</v>
      </c>
      <c r="H89" s="21" t="s">
        <v>60</v>
      </c>
      <c r="I89" s="28" t="n">
        <v>1577</v>
      </c>
      <c r="J89" s="28" t="n">
        <v>1577</v>
      </c>
      <c r="K89" s="22" t="n">
        <f aca="false">J89/I89</f>
        <v>1</v>
      </c>
      <c r="L89" s="23"/>
      <c r="M89" s="21"/>
      <c r="N89" s="21" t="s">
        <v>77</v>
      </c>
      <c r="O89" s="23"/>
    </row>
    <row r="90" customFormat="false" ht="79.5" hidden="false" customHeight="true" outlineLevel="0" collapsed="false">
      <c r="A90" s="17" t="e">
        <f aca="false">NA()</f>
        <v>#N/A</v>
      </c>
      <c r="B90" s="17" t="e">
        <f aca="false">NA()</f>
        <v>#N/A</v>
      </c>
      <c r="C90" s="17" t="e">
        <f aca="false">NA()</f>
        <v>#N/A</v>
      </c>
      <c r="D90" s="18" t="e">
        <f aca="false">NA()</f>
        <v>#N/A</v>
      </c>
      <c r="E90" s="18" t="e">
        <f aca="false">NA()</f>
        <v>#N/A</v>
      </c>
      <c r="F90" s="25" t="s">
        <v>61</v>
      </c>
      <c r="G90" s="19" t="s">
        <v>62</v>
      </c>
      <c r="H90" s="21" t="s">
        <v>63</v>
      </c>
      <c r="I90" s="29" t="n">
        <v>312</v>
      </c>
      <c r="J90" s="29" t="n">
        <v>370</v>
      </c>
      <c r="K90" s="22" t="n">
        <f aca="false">J90/I90</f>
        <v>1.18589743589744</v>
      </c>
      <c r="L90" s="23"/>
      <c r="M90" s="19" t="s">
        <v>102</v>
      </c>
      <c r="N90" s="19" t="s">
        <v>31</v>
      </c>
      <c r="O90" s="23"/>
    </row>
    <row r="91" customFormat="false" ht="79.5" hidden="false" customHeight="true" outlineLevel="0" collapsed="false">
      <c r="A91" s="17" t="e">
        <f aca="false">NA()</f>
        <v>#N/A</v>
      </c>
      <c r="B91" s="17" t="e">
        <f aca="false">NA()</f>
        <v>#N/A</v>
      </c>
      <c r="C91" s="17" t="e">
        <f aca="false">NA()</f>
        <v>#N/A</v>
      </c>
      <c r="D91" s="18" t="e">
        <f aca="false">NA()</f>
        <v>#N/A</v>
      </c>
      <c r="E91" s="18" t="e">
        <f aca="false">NA()</f>
        <v>#N/A</v>
      </c>
      <c r="F91" s="25" t="s">
        <v>64</v>
      </c>
      <c r="G91" s="19" t="s">
        <v>65</v>
      </c>
      <c r="H91" s="21" t="s">
        <v>66</v>
      </c>
      <c r="I91" s="21" t="n">
        <v>208</v>
      </c>
      <c r="J91" s="21" t="n">
        <v>208</v>
      </c>
      <c r="K91" s="22" t="n">
        <f aca="false">J91/I91</f>
        <v>1</v>
      </c>
      <c r="L91" s="23"/>
      <c r="M91" s="21"/>
      <c r="N91" s="19" t="s">
        <v>31</v>
      </c>
      <c r="O91" s="23"/>
    </row>
    <row r="92" customFormat="false" ht="79.5" hidden="false" customHeight="true" outlineLevel="0" collapsed="false">
      <c r="A92" s="17" t="e">
        <f aca="false">NA()</f>
        <v>#N/A</v>
      </c>
      <c r="B92" s="17" t="e">
        <f aca="false">NA()</f>
        <v>#N/A</v>
      </c>
      <c r="C92" s="17" t="e">
        <f aca="false">NA()</f>
        <v>#N/A</v>
      </c>
      <c r="D92" s="18" t="e">
        <f aca="false">NA()</f>
        <v>#N/A</v>
      </c>
      <c r="E92" s="18" t="e">
        <f aca="false">NA()</f>
        <v>#N/A</v>
      </c>
      <c r="F92" s="32"/>
      <c r="G92" s="31"/>
      <c r="H92" s="32"/>
      <c r="I92" s="32"/>
      <c r="J92" s="32"/>
      <c r="K92" s="32"/>
      <c r="L92" s="32"/>
      <c r="M92" s="32"/>
      <c r="N92" s="32"/>
      <c r="O92" s="32"/>
    </row>
    <row r="93" customFormat="false" ht="76.5" hidden="false" customHeight="true" outlineLevel="0" collapsed="false">
      <c r="A93" s="17" t="e">
        <f aca="false">NA()</f>
        <v>#N/A</v>
      </c>
      <c r="B93" s="17" t="e">
        <f aca="false">NA()</f>
        <v>#N/A</v>
      </c>
      <c r="C93" s="17" t="e">
        <f aca="false">NA()</f>
        <v>#N/A</v>
      </c>
      <c r="D93" s="18" t="e">
        <f aca="false">NA()</f>
        <v>#N/A</v>
      </c>
      <c r="E93" s="18" t="e">
        <f aca="false">NA()</f>
        <v>#N/A</v>
      </c>
      <c r="F93" s="19" t="s">
        <v>103</v>
      </c>
      <c r="G93" s="19"/>
      <c r="H93" s="19"/>
      <c r="I93" s="19"/>
      <c r="J93" s="19"/>
      <c r="K93" s="19"/>
      <c r="L93" s="19"/>
      <c r="M93" s="19"/>
      <c r="N93" s="19"/>
      <c r="O93" s="19"/>
    </row>
    <row r="94" customFormat="false" ht="79.5" hidden="false" customHeight="true" outlineLevel="0" collapsed="false">
      <c r="A94" s="17" t="e">
        <f aca="false">NA()</f>
        <v>#N/A</v>
      </c>
      <c r="B94" s="17" t="e">
        <f aca="false">NA()</f>
        <v>#N/A</v>
      </c>
      <c r="C94" s="17" t="e">
        <f aca="false">NA()</f>
        <v>#N/A</v>
      </c>
      <c r="D94" s="18" t="e">
        <f aca="false">NA()</f>
        <v>#N/A</v>
      </c>
      <c r="E94" s="18" t="e">
        <f aca="false">NA()</f>
        <v>#N/A</v>
      </c>
      <c r="F94" s="19" t="s">
        <v>16</v>
      </c>
      <c r="G94" s="19"/>
      <c r="H94" s="19"/>
      <c r="I94" s="19"/>
      <c r="J94" s="19"/>
      <c r="K94" s="19"/>
      <c r="L94" s="19"/>
      <c r="M94" s="19"/>
      <c r="N94" s="19"/>
      <c r="O94" s="19"/>
    </row>
    <row r="95" customFormat="false" ht="72" hidden="false" customHeight="true" outlineLevel="0" collapsed="false">
      <c r="A95" s="17" t="e">
        <f aca="false">NA()</f>
        <v>#N/A</v>
      </c>
      <c r="B95" s="17" t="e">
        <f aca="false">NA()</f>
        <v>#N/A</v>
      </c>
      <c r="C95" s="17" t="e">
        <f aca="false">NA()</f>
        <v>#N/A</v>
      </c>
      <c r="D95" s="18" t="e">
        <f aca="false">NA()</f>
        <v>#N/A</v>
      </c>
      <c r="E95" s="18" t="e">
        <f aca="false">NA()</f>
        <v>#N/A</v>
      </c>
      <c r="F95" s="19" t="s">
        <v>17</v>
      </c>
      <c r="G95" s="19"/>
      <c r="H95" s="19"/>
      <c r="I95" s="19"/>
      <c r="J95" s="19"/>
      <c r="K95" s="19" t="s">
        <v>18</v>
      </c>
      <c r="L95" s="19" t="s">
        <v>19</v>
      </c>
      <c r="M95" s="19" t="s">
        <v>20</v>
      </c>
      <c r="N95" s="19"/>
      <c r="O95" s="19"/>
    </row>
    <row r="96" customFormat="false" ht="79.5" hidden="false" customHeight="true" outlineLevel="0" collapsed="false">
      <c r="A96" s="17" t="e">
        <f aca="false">NA()</f>
        <v>#N/A</v>
      </c>
      <c r="B96" s="17" t="e">
        <f aca="false">NA()</f>
        <v>#N/A</v>
      </c>
      <c r="C96" s="17" t="e">
        <f aca="false">NA()</f>
        <v>#N/A</v>
      </c>
      <c r="D96" s="18" t="e">
        <f aca="false">NA()</f>
        <v>#N/A</v>
      </c>
      <c r="E96" s="18" t="e">
        <f aca="false">NA()</f>
        <v>#N/A</v>
      </c>
      <c r="F96" s="21" t="s">
        <v>21</v>
      </c>
      <c r="G96" s="19" t="s">
        <v>22</v>
      </c>
      <c r="H96" s="21" t="s">
        <v>23</v>
      </c>
      <c r="I96" s="21" t="s">
        <v>104</v>
      </c>
      <c r="J96" s="35" t="n">
        <v>70</v>
      </c>
      <c r="K96" s="22" t="n">
        <f aca="false">J96/20</f>
        <v>3.5</v>
      </c>
      <c r="L96" s="23" t="n">
        <f aca="false">(K96+K97+K98+K99+K100+K101)/6</f>
        <v>1.91666666666667</v>
      </c>
      <c r="M96" s="19" t="s">
        <v>25</v>
      </c>
      <c r="N96" s="19" t="s">
        <v>26</v>
      </c>
      <c r="O96" s="23" t="n">
        <f aca="false">(L96+L104)/2</f>
        <v>1.45833333333333</v>
      </c>
    </row>
    <row r="97" customFormat="false" ht="79.5" hidden="false" customHeight="true" outlineLevel="0" collapsed="false">
      <c r="A97" s="17" t="e">
        <f aca="false">NA()</f>
        <v>#N/A</v>
      </c>
      <c r="B97" s="17" t="e">
        <f aca="false">NA()</f>
        <v>#N/A</v>
      </c>
      <c r="C97" s="17" t="e">
        <f aca="false">NA()</f>
        <v>#N/A</v>
      </c>
      <c r="D97" s="18" t="e">
        <f aca="false">NA()</f>
        <v>#N/A</v>
      </c>
      <c r="E97" s="18" t="e">
        <f aca="false">NA()</f>
        <v>#N/A</v>
      </c>
      <c r="F97" s="21" t="s">
        <v>27</v>
      </c>
      <c r="G97" s="19" t="s">
        <v>105</v>
      </c>
      <c r="H97" s="21" t="s">
        <v>29</v>
      </c>
      <c r="I97" s="24" t="n">
        <v>3900</v>
      </c>
      <c r="J97" s="24" t="n">
        <v>3900</v>
      </c>
      <c r="K97" s="22" t="n">
        <f aca="false">J97/I97</f>
        <v>1</v>
      </c>
      <c r="L97" s="23"/>
      <c r="M97" s="21"/>
      <c r="N97" s="19" t="s">
        <v>31</v>
      </c>
      <c r="O97" s="23"/>
    </row>
    <row r="98" customFormat="false" ht="79.5" hidden="false" customHeight="true" outlineLevel="0" collapsed="false">
      <c r="A98" s="17" t="e">
        <f aca="false">NA()</f>
        <v>#N/A</v>
      </c>
      <c r="B98" s="17" t="e">
        <f aca="false">NA()</f>
        <v>#N/A</v>
      </c>
      <c r="C98" s="17" t="e">
        <f aca="false">NA()</f>
        <v>#N/A</v>
      </c>
      <c r="D98" s="18" t="e">
        <f aca="false">NA()</f>
        <v>#N/A</v>
      </c>
      <c r="E98" s="18" t="e">
        <f aca="false">NA()</f>
        <v>#N/A</v>
      </c>
      <c r="F98" s="21" t="s">
        <v>32</v>
      </c>
      <c r="G98" s="19" t="s">
        <v>106</v>
      </c>
      <c r="H98" s="19" t="s">
        <v>34</v>
      </c>
      <c r="I98" s="21" t="s">
        <v>107</v>
      </c>
      <c r="J98" s="21" t="n">
        <v>1</v>
      </c>
      <c r="K98" s="22" t="n">
        <f aca="false">J98/1</f>
        <v>1</v>
      </c>
      <c r="L98" s="23"/>
      <c r="M98" s="21"/>
      <c r="N98" s="19" t="s">
        <v>31</v>
      </c>
      <c r="O98" s="23"/>
    </row>
    <row r="99" customFormat="false" ht="75" hidden="false" customHeight="true" outlineLevel="0" collapsed="false">
      <c r="A99" s="17" t="e">
        <f aca="false">NA()</f>
        <v>#N/A</v>
      </c>
      <c r="B99" s="17" t="e">
        <f aca="false">NA()</f>
        <v>#N/A</v>
      </c>
      <c r="C99" s="17" t="e">
        <f aca="false">NA()</f>
        <v>#N/A</v>
      </c>
      <c r="D99" s="18" t="e">
        <f aca="false">NA()</f>
        <v>#N/A</v>
      </c>
      <c r="E99" s="18" t="e">
        <f aca="false">NA()</f>
        <v>#N/A</v>
      </c>
      <c r="F99" s="21" t="s">
        <v>36</v>
      </c>
      <c r="G99" s="19" t="s">
        <v>108</v>
      </c>
      <c r="H99" s="19" t="s">
        <v>38</v>
      </c>
      <c r="I99" s="21" t="s">
        <v>35</v>
      </c>
      <c r="J99" s="21" t="n">
        <v>1</v>
      </c>
      <c r="K99" s="22" t="n">
        <f aca="false">J99/1</f>
        <v>1</v>
      </c>
      <c r="L99" s="23"/>
      <c r="M99" s="21"/>
      <c r="N99" s="19" t="s">
        <v>31</v>
      </c>
      <c r="O99" s="23"/>
    </row>
    <row r="100" customFormat="false" ht="79.5" hidden="false" customHeight="true" outlineLevel="0" collapsed="false">
      <c r="A100" s="17" t="e">
        <f aca="false">NA()</f>
        <v>#N/A</v>
      </c>
      <c r="B100" s="17" t="e">
        <f aca="false">NA()</f>
        <v>#N/A</v>
      </c>
      <c r="C100" s="17" t="e">
        <f aca="false">NA()</f>
        <v>#N/A</v>
      </c>
      <c r="D100" s="18" t="e">
        <f aca="false">NA()</f>
        <v>#N/A</v>
      </c>
      <c r="E100" s="18" t="e">
        <f aca="false">NA()</f>
        <v>#N/A</v>
      </c>
      <c r="F100" s="21" t="s">
        <v>39</v>
      </c>
      <c r="G100" s="19" t="s">
        <v>109</v>
      </c>
      <c r="H100" s="19" t="s">
        <v>41</v>
      </c>
      <c r="I100" s="21" t="s">
        <v>110</v>
      </c>
      <c r="J100" s="21" t="s">
        <v>110</v>
      </c>
      <c r="K100" s="22" t="n">
        <f aca="false">114/114</f>
        <v>1</v>
      </c>
      <c r="L100" s="23"/>
      <c r="M100" s="21"/>
      <c r="N100" s="19" t="s">
        <v>31</v>
      </c>
      <c r="O100" s="23"/>
    </row>
    <row r="101" customFormat="false" ht="79.5" hidden="false" customHeight="true" outlineLevel="0" collapsed="false">
      <c r="A101" s="17" t="e">
        <f aca="false">NA()</f>
        <v>#N/A</v>
      </c>
      <c r="B101" s="17" t="e">
        <f aca="false">NA()</f>
        <v>#N/A</v>
      </c>
      <c r="C101" s="17" t="e">
        <f aca="false">NA()</f>
        <v>#N/A</v>
      </c>
      <c r="D101" s="18" t="e">
        <f aca="false">NA()</f>
        <v>#N/A</v>
      </c>
      <c r="E101" s="18" t="e">
        <f aca="false">NA()</f>
        <v>#N/A</v>
      </c>
      <c r="F101" s="21" t="s">
        <v>43</v>
      </c>
      <c r="G101" s="19" t="s">
        <v>44</v>
      </c>
      <c r="H101" s="21" t="s">
        <v>45</v>
      </c>
      <c r="I101" s="21" t="s">
        <v>107</v>
      </c>
      <c r="J101" s="21" t="s">
        <v>111</v>
      </c>
      <c r="K101" s="22" t="n">
        <f aca="false">4/1</f>
        <v>4</v>
      </c>
      <c r="L101" s="23"/>
      <c r="M101" s="19" t="s">
        <v>46</v>
      </c>
      <c r="N101" s="19" t="s">
        <v>26</v>
      </c>
      <c r="O101" s="23"/>
    </row>
    <row r="102" customFormat="false" ht="16.5" hidden="false" customHeight="true" outlineLevel="0" collapsed="false">
      <c r="A102" s="17" t="e">
        <f aca="false">NA()</f>
        <v>#N/A</v>
      </c>
      <c r="B102" s="17" t="e">
        <f aca="false">NA()</f>
        <v>#N/A</v>
      </c>
      <c r="C102" s="17" t="e">
        <f aca="false">NA()</f>
        <v>#N/A</v>
      </c>
      <c r="F102" s="19" t="s">
        <v>47</v>
      </c>
      <c r="G102" s="19"/>
      <c r="H102" s="19"/>
      <c r="I102" s="19"/>
      <c r="J102" s="19"/>
      <c r="K102" s="21" t="s">
        <v>48</v>
      </c>
      <c r="L102" s="21" t="s">
        <v>49</v>
      </c>
      <c r="M102" s="21" t="s">
        <v>20</v>
      </c>
      <c r="N102" s="21"/>
      <c r="O102" s="23"/>
    </row>
    <row r="103" customFormat="false" ht="77.25" hidden="false" customHeight="false" outlineLevel="0" collapsed="false">
      <c r="A103" s="17" t="e">
        <f aca="false">NA()</f>
        <v>#N/A</v>
      </c>
      <c r="B103" s="17" t="e">
        <f aca="false">NA()</f>
        <v>#N/A</v>
      </c>
      <c r="C103" s="17" t="e">
        <f aca="false">NA()</f>
        <v>#N/A</v>
      </c>
      <c r="F103" s="25" t="s">
        <v>21</v>
      </c>
      <c r="G103" s="19" t="s">
        <v>112</v>
      </c>
      <c r="H103" s="21"/>
      <c r="I103" s="21"/>
      <c r="J103" s="21"/>
      <c r="K103" s="21"/>
      <c r="L103" s="21"/>
      <c r="M103" s="21"/>
      <c r="N103" s="21"/>
      <c r="O103" s="23"/>
    </row>
    <row r="104" customFormat="false" ht="26.25" hidden="false" customHeight="false" outlineLevel="0" collapsed="false">
      <c r="A104" s="17" t="e">
        <f aca="false">NA()</f>
        <v>#N/A</v>
      </c>
      <c r="B104" s="17" t="e">
        <f aca="false">NA()</f>
        <v>#N/A</v>
      </c>
      <c r="C104" s="17" t="e">
        <f aca="false">NA()</f>
        <v>#N/A</v>
      </c>
      <c r="F104" s="25" t="s">
        <v>51</v>
      </c>
      <c r="G104" s="19" t="s">
        <v>52</v>
      </c>
      <c r="H104" s="21" t="s">
        <v>53</v>
      </c>
      <c r="I104" s="26" t="n">
        <v>208</v>
      </c>
      <c r="J104" s="26" t="n">
        <v>208</v>
      </c>
      <c r="K104" s="22" t="n">
        <f aca="false">J104/I104</f>
        <v>1</v>
      </c>
      <c r="L104" s="23" t="n">
        <f aca="false">(K104+K105+K106+K107+K108)/5</f>
        <v>1</v>
      </c>
      <c r="M104" s="21"/>
      <c r="N104" s="19" t="s">
        <v>31</v>
      </c>
      <c r="O104" s="23"/>
    </row>
    <row r="105" customFormat="false" ht="26.25" hidden="false" customHeight="false" outlineLevel="0" collapsed="false">
      <c r="A105" s="17" t="e">
        <f aca="false">NA()</f>
        <v>#N/A</v>
      </c>
      <c r="B105" s="17" t="e">
        <f aca="false">NA()</f>
        <v>#N/A</v>
      </c>
      <c r="C105" s="17" t="e">
        <f aca="false">NA()</f>
        <v>#N/A</v>
      </c>
      <c r="F105" s="25" t="s">
        <v>54</v>
      </c>
      <c r="G105" s="19" t="s">
        <v>55</v>
      </c>
      <c r="H105" s="21" t="s">
        <v>56</v>
      </c>
      <c r="I105" s="27" t="n">
        <v>7053.85</v>
      </c>
      <c r="J105" s="27" t="n">
        <v>7053.85</v>
      </c>
      <c r="K105" s="22" t="n">
        <f aca="false">J105/I105</f>
        <v>1</v>
      </c>
      <c r="L105" s="23"/>
      <c r="M105" s="21"/>
      <c r="N105" s="19" t="s">
        <v>77</v>
      </c>
      <c r="O105" s="23"/>
    </row>
    <row r="106" customFormat="false" ht="15.75" hidden="false" customHeight="false" outlineLevel="0" collapsed="false">
      <c r="A106" s="17" t="e">
        <f aca="false">NA()</f>
        <v>#N/A</v>
      </c>
      <c r="B106" s="17" t="e">
        <f aca="false">NA()</f>
        <v>#N/A</v>
      </c>
      <c r="C106" s="17" t="e">
        <f aca="false">NA()</f>
        <v>#N/A</v>
      </c>
      <c r="F106" s="25" t="s">
        <v>58</v>
      </c>
      <c r="G106" s="19" t="s">
        <v>59</v>
      </c>
      <c r="H106" s="21" t="s">
        <v>60</v>
      </c>
      <c r="I106" s="28" t="n">
        <v>1467.2</v>
      </c>
      <c r="J106" s="28" t="n">
        <v>1467.2</v>
      </c>
      <c r="K106" s="22" t="n">
        <f aca="false">J106/I106</f>
        <v>1</v>
      </c>
      <c r="L106" s="23"/>
      <c r="M106" s="21"/>
      <c r="N106" s="21" t="s">
        <v>77</v>
      </c>
      <c r="O106" s="23"/>
    </row>
    <row r="107" customFormat="false" ht="26.25" hidden="false" customHeight="false" outlineLevel="0" collapsed="false">
      <c r="A107" s="17" t="e">
        <f aca="false">NA()</f>
        <v>#N/A</v>
      </c>
      <c r="B107" s="17" t="e">
        <f aca="false">NA()</f>
        <v>#N/A</v>
      </c>
      <c r="C107" s="17" t="e">
        <f aca="false">NA()</f>
        <v>#N/A</v>
      </c>
      <c r="F107" s="25" t="s">
        <v>61</v>
      </c>
      <c r="G107" s="19" t="s">
        <v>62</v>
      </c>
      <c r="H107" s="21" t="s">
        <v>63</v>
      </c>
      <c r="I107" s="29" t="n">
        <v>208</v>
      </c>
      <c r="J107" s="29" t="n">
        <v>208</v>
      </c>
      <c r="K107" s="22" t="n">
        <f aca="false">J107/I107</f>
        <v>1</v>
      </c>
      <c r="L107" s="23"/>
      <c r="M107" s="21"/>
      <c r="N107" s="19" t="s">
        <v>31</v>
      </c>
      <c r="O107" s="23"/>
    </row>
    <row r="108" customFormat="false" ht="26.25" hidden="false" customHeight="false" outlineLevel="0" collapsed="false">
      <c r="A108" s="17" t="e">
        <f aca="false">NA()</f>
        <v>#N/A</v>
      </c>
      <c r="B108" s="17" t="e">
        <f aca="false">NA()</f>
        <v>#N/A</v>
      </c>
      <c r="C108" s="17" t="e">
        <f aca="false">NA()</f>
        <v>#N/A</v>
      </c>
      <c r="F108" s="25" t="s">
        <v>64</v>
      </c>
      <c r="G108" s="19" t="s">
        <v>65</v>
      </c>
      <c r="H108" s="21" t="s">
        <v>66</v>
      </c>
      <c r="I108" s="21" t="n">
        <v>202.8</v>
      </c>
      <c r="J108" s="21" t="n">
        <v>202.8</v>
      </c>
      <c r="K108" s="22" t="n">
        <f aca="false">J108/I108</f>
        <v>1</v>
      </c>
      <c r="L108" s="23"/>
      <c r="M108" s="21"/>
      <c r="N108" s="19" t="s">
        <v>31</v>
      </c>
      <c r="O108" s="23"/>
    </row>
    <row r="109" customFormat="false" ht="15.75" hidden="false" customHeight="false" outlineLevel="0" collapsed="false">
      <c r="A109" s="17" t="e">
        <f aca="false">NA()</f>
        <v>#N/A</v>
      </c>
      <c r="B109" s="17" t="e">
        <f aca="false">NA()</f>
        <v>#N/A</v>
      </c>
      <c r="C109" s="17" t="e">
        <f aca="false">NA()</f>
        <v>#N/A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customFormat="false" ht="16.5" hidden="false" customHeight="true" outlineLevel="0" collapsed="false">
      <c r="A110" s="17" t="e">
        <f aca="false">NA()</f>
        <v>#N/A</v>
      </c>
      <c r="B110" s="17" t="e">
        <f aca="false">NA()</f>
        <v>#N/A</v>
      </c>
      <c r="C110" s="17" t="e">
        <f aca="false">NA()</f>
        <v>#N/A</v>
      </c>
      <c r="F110" s="19" t="s">
        <v>113</v>
      </c>
      <c r="G110" s="19"/>
      <c r="H110" s="19"/>
      <c r="I110" s="19"/>
      <c r="J110" s="19"/>
      <c r="K110" s="19"/>
      <c r="L110" s="19"/>
      <c r="M110" s="19"/>
      <c r="N110" s="19"/>
      <c r="O110" s="19"/>
    </row>
    <row r="111" customFormat="false" ht="16.5" hidden="false" customHeight="true" outlineLevel="0" collapsed="false">
      <c r="A111" s="17" t="e">
        <f aca="false">NA()</f>
        <v>#N/A</v>
      </c>
      <c r="B111" s="17" t="e">
        <f aca="false">NA()</f>
        <v>#N/A</v>
      </c>
      <c r="C111" s="17" t="e">
        <f aca="false">NA()</f>
        <v>#N/A</v>
      </c>
      <c r="F111" s="19" t="s">
        <v>16</v>
      </c>
      <c r="G111" s="19"/>
      <c r="H111" s="19"/>
      <c r="I111" s="19"/>
      <c r="J111" s="19"/>
      <c r="K111" s="19"/>
      <c r="L111" s="19"/>
      <c r="M111" s="19"/>
      <c r="N111" s="19"/>
      <c r="O111" s="19"/>
    </row>
    <row r="112" customFormat="false" ht="16.5" hidden="false" customHeight="true" outlineLevel="0" collapsed="false">
      <c r="A112" s="17" t="e">
        <f aca="false">NA()</f>
        <v>#N/A</v>
      </c>
      <c r="B112" s="17" t="e">
        <f aca="false">NA()</f>
        <v>#N/A</v>
      </c>
      <c r="C112" s="17" t="e">
        <f aca="false">NA()</f>
        <v>#N/A</v>
      </c>
      <c r="F112" s="19" t="s">
        <v>17</v>
      </c>
      <c r="G112" s="19"/>
      <c r="H112" s="19"/>
      <c r="I112" s="19"/>
      <c r="J112" s="19"/>
      <c r="K112" s="19" t="s">
        <v>18</v>
      </c>
      <c r="L112" s="19" t="s">
        <v>19</v>
      </c>
      <c r="M112" s="19" t="s">
        <v>20</v>
      </c>
      <c r="N112" s="19"/>
      <c r="O112" s="19"/>
    </row>
    <row r="113" customFormat="false" ht="90" hidden="false" customHeight="false" outlineLevel="0" collapsed="false">
      <c r="A113" s="17" t="e">
        <f aca="false">NA()</f>
        <v>#N/A</v>
      </c>
      <c r="B113" s="17" t="e">
        <f aca="false">NA()</f>
        <v>#N/A</v>
      </c>
      <c r="C113" s="17" t="e">
        <f aca="false">NA()</f>
        <v>#N/A</v>
      </c>
      <c r="F113" s="21" t="s">
        <v>21</v>
      </c>
      <c r="G113" s="19" t="s">
        <v>22</v>
      </c>
      <c r="H113" s="21" t="s">
        <v>23</v>
      </c>
      <c r="I113" s="21" t="s">
        <v>114</v>
      </c>
      <c r="J113" s="21" t="n">
        <v>71</v>
      </c>
      <c r="K113" s="22" t="n">
        <f aca="false">J113/20</f>
        <v>3.55</v>
      </c>
      <c r="L113" s="23" t="n">
        <f aca="false">(K113+K114+K115+K116+K117+K118)/6</f>
        <v>1.75833333333333</v>
      </c>
      <c r="M113" s="19" t="s">
        <v>25</v>
      </c>
      <c r="N113" s="19" t="s">
        <v>26</v>
      </c>
      <c r="O113" s="23" t="n">
        <f aca="false">(L113+L121)/2</f>
        <v>1.37916666666667</v>
      </c>
    </row>
    <row r="114" customFormat="false" ht="51.75" hidden="false" customHeight="false" outlineLevel="0" collapsed="false">
      <c r="A114" s="17" t="e">
        <f aca="false">NA()</f>
        <v>#N/A</v>
      </c>
      <c r="B114" s="17" t="e">
        <f aca="false">NA()</f>
        <v>#N/A</v>
      </c>
      <c r="C114" s="17" t="e">
        <f aca="false">NA()</f>
        <v>#N/A</v>
      </c>
      <c r="F114" s="21" t="s">
        <v>27</v>
      </c>
      <c r="G114" s="19" t="s">
        <v>115</v>
      </c>
      <c r="H114" s="21" t="s">
        <v>29</v>
      </c>
      <c r="I114" s="24" t="s">
        <v>116</v>
      </c>
      <c r="J114" s="24" t="n">
        <v>3750</v>
      </c>
      <c r="K114" s="22" t="n">
        <f aca="false">J114/3750</f>
        <v>1</v>
      </c>
      <c r="L114" s="23"/>
      <c r="M114" s="21"/>
      <c r="N114" s="19" t="s">
        <v>31</v>
      </c>
      <c r="O114" s="23"/>
    </row>
    <row r="115" customFormat="false" ht="128.25" hidden="false" customHeight="false" outlineLevel="0" collapsed="false">
      <c r="A115" s="17" t="e">
        <f aca="false">NA()</f>
        <v>#N/A</v>
      </c>
      <c r="B115" s="17" t="e">
        <f aca="false">NA()</f>
        <v>#N/A</v>
      </c>
      <c r="C115" s="17" t="e">
        <f aca="false">NA()</f>
        <v>#N/A</v>
      </c>
      <c r="F115" s="21" t="s">
        <v>32</v>
      </c>
      <c r="G115" s="19" t="s">
        <v>117</v>
      </c>
      <c r="H115" s="19" t="s">
        <v>34</v>
      </c>
      <c r="I115" s="21" t="s">
        <v>107</v>
      </c>
      <c r="J115" s="21" t="n">
        <v>1</v>
      </c>
      <c r="K115" s="22" t="n">
        <f aca="false">J115/1</f>
        <v>1</v>
      </c>
      <c r="L115" s="23"/>
      <c r="M115" s="21"/>
      <c r="N115" s="19" t="s">
        <v>31</v>
      </c>
      <c r="O115" s="23"/>
    </row>
    <row r="116" customFormat="false" ht="115.5" hidden="false" customHeight="false" outlineLevel="0" collapsed="false">
      <c r="A116" s="17" t="e">
        <f aca="false">NA()</f>
        <v>#N/A</v>
      </c>
      <c r="B116" s="17" t="e">
        <f aca="false">NA()</f>
        <v>#N/A</v>
      </c>
      <c r="C116" s="17" t="e">
        <f aca="false">NA()</f>
        <v>#N/A</v>
      </c>
      <c r="F116" s="21" t="s">
        <v>36</v>
      </c>
      <c r="G116" s="19" t="s">
        <v>118</v>
      </c>
      <c r="H116" s="19" t="s">
        <v>38</v>
      </c>
      <c r="I116" s="21" t="s">
        <v>107</v>
      </c>
      <c r="J116" s="21" t="n">
        <v>1</v>
      </c>
      <c r="K116" s="22" t="n">
        <f aca="false">J116/1</f>
        <v>1</v>
      </c>
      <c r="L116" s="23"/>
      <c r="M116" s="21"/>
      <c r="N116" s="19" t="s">
        <v>31</v>
      </c>
      <c r="O116" s="23"/>
    </row>
    <row r="117" customFormat="false" ht="77.25" hidden="false" customHeight="false" outlineLevel="0" collapsed="false">
      <c r="A117" s="17" t="e">
        <f aca="false">NA()</f>
        <v>#N/A</v>
      </c>
      <c r="B117" s="17" t="e">
        <f aca="false">NA()</f>
        <v>#N/A</v>
      </c>
      <c r="C117" s="17" t="e">
        <f aca="false">NA()</f>
        <v>#N/A</v>
      </c>
      <c r="F117" s="21" t="s">
        <v>39</v>
      </c>
      <c r="G117" s="19" t="s">
        <v>119</v>
      </c>
      <c r="H117" s="19" t="s">
        <v>41</v>
      </c>
      <c r="I117" s="21" t="s">
        <v>120</v>
      </c>
      <c r="J117" s="21" t="n">
        <v>80</v>
      </c>
      <c r="K117" s="22" t="n">
        <f aca="false">J117/80</f>
        <v>1</v>
      </c>
      <c r="L117" s="23"/>
      <c r="M117" s="21"/>
      <c r="N117" s="19" t="s">
        <v>31</v>
      </c>
      <c r="O117" s="23"/>
    </row>
    <row r="118" customFormat="false" ht="128.25" hidden="false" customHeight="false" outlineLevel="0" collapsed="false">
      <c r="A118" s="17" t="e">
        <f aca="false">NA()</f>
        <v>#N/A</v>
      </c>
      <c r="B118" s="17" t="e">
        <f aca="false">NA()</f>
        <v>#N/A</v>
      </c>
      <c r="C118" s="17" t="e">
        <f aca="false">NA()</f>
        <v>#N/A</v>
      </c>
      <c r="F118" s="21" t="s">
        <v>43</v>
      </c>
      <c r="G118" s="19" t="s">
        <v>44</v>
      </c>
      <c r="H118" s="21" t="s">
        <v>45</v>
      </c>
      <c r="I118" s="21" t="s">
        <v>107</v>
      </c>
      <c r="J118" s="21" t="n">
        <v>3</v>
      </c>
      <c r="K118" s="22" t="n">
        <f aca="false">J118/1</f>
        <v>3</v>
      </c>
      <c r="L118" s="23"/>
      <c r="M118" s="19" t="s">
        <v>46</v>
      </c>
      <c r="N118" s="19" t="s">
        <v>26</v>
      </c>
      <c r="O118" s="23"/>
    </row>
    <row r="119" customFormat="false" ht="16.5" hidden="false" customHeight="true" outlineLevel="0" collapsed="false">
      <c r="A119" s="17" t="e">
        <f aca="false">NA()</f>
        <v>#N/A</v>
      </c>
      <c r="B119" s="17" t="e">
        <f aca="false">NA()</f>
        <v>#N/A</v>
      </c>
      <c r="C119" s="17" t="e">
        <f aca="false">NA()</f>
        <v>#N/A</v>
      </c>
      <c r="F119" s="19" t="s">
        <v>47</v>
      </c>
      <c r="G119" s="19"/>
      <c r="H119" s="19"/>
      <c r="I119" s="19"/>
      <c r="J119" s="19"/>
      <c r="K119" s="21" t="s">
        <v>48</v>
      </c>
      <c r="L119" s="21" t="s">
        <v>49</v>
      </c>
      <c r="M119" s="21" t="s">
        <v>20</v>
      </c>
      <c r="N119" s="21"/>
      <c r="O119" s="23"/>
    </row>
    <row r="120" customFormat="false" ht="77.25" hidden="false" customHeight="false" outlineLevel="0" collapsed="false">
      <c r="A120" s="17" t="e">
        <f aca="false">NA()</f>
        <v>#N/A</v>
      </c>
      <c r="B120" s="17" t="e">
        <f aca="false">NA()</f>
        <v>#N/A</v>
      </c>
      <c r="C120" s="17" t="e">
        <f aca="false">NA()</f>
        <v>#N/A</v>
      </c>
      <c r="F120" s="25" t="s">
        <v>21</v>
      </c>
      <c r="G120" s="19" t="s">
        <v>121</v>
      </c>
      <c r="H120" s="21"/>
      <c r="I120" s="21"/>
      <c r="J120" s="21"/>
      <c r="K120" s="21"/>
      <c r="L120" s="21"/>
      <c r="M120" s="21"/>
      <c r="N120" s="21"/>
      <c r="O120" s="23"/>
    </row>
    <row r="121" customFormat="false" ht="26.25" hidden="false" customHeight="false" outlineLevel="0" collapsed="false">
      <c r="A121" s="17" t="e">
        <f aca="false">NA()</f>
        <v>#N/A</v>
      </c>
      <c r="B121" s="17" t="e">
        <f aca="false">NA()</f>
        <v>#N/A</v>
      </c>
      <c r="C121" s="17" t="e">
        <f aca="false">NA()</f>
        <v>#N/A</v>
      </c>
      <c r="F121" s="25" t="s">
        <v>51</v>
      </c>
      <c r="G121" s="19" t="s">
        <v>52</v>
      </c>
      <c r="H121" s="21" t="s">
        <v>53</v>
      </c>
      <c r="I121" s="26" t="n">
        <v>164</v>
      </c>
      <c r="J121" s="26" t="n">
        <v>164</v>
      </c>
      <c r="K121" s="22" t="n">
        <f aca="false">J121/I121</f>
        <v>1</v>
      </c>
      <c r="L121" s="23" t="n">
        <f aca="false">(K121+K122+K123+K124+K125)/5</f>
        <v>1</v>
      </c>
      <c r="M121" s="21"/>
      <c r="N121" s="19" t="s">
        <v>31</v>
      </c>
      <c r="O121" s="23"/>
    </row>
    <row r="122" customFormat="false" ht="26.25" hidden="false" customHeight="false" outlineLevel="0" collapsed="false">
      <c r="A122" s="17" t="e">
        <f aca="false">NA()</f>
        <v>#N/A</v>
      </c>
      <c r="B122" s="17" t="e">
        <f aca="false">NA()</f>
        <v>#N/A</v>
      </c>
      <c r="C122" s="17" t="e">
        <f aca="false">NA()</f>
        <v>#N/A</v>
      </c>
      <c r="F122" s="25" t="s">
        <v>54</v>
      </c>
      <c r="G122" s="19" t="s">
        <v>55</v>
      </c>
      <c r="H122" s="21" t="s">
        <v>56</v>
      </c>
      <c r="I122" s="27" t="n">
        <v>13218.29</v>
      </c>
      <c r="J122" s="27" t="n">
        <v>13218.29</v>
      </c>
      <c r="K122" s="22" t="n">
        <f aca="false">J122/I122</f>
        <v>1</v>
      </c>
      <c r="L122" s="23"/>
      <c r="M122" s="21"/>
      <c r="N122" s="19" t="s">
        <v>77</v>
      </c>
      <c r="O122" s="23"/>
    </row>
    <row r="123" customFormat="false" ht="15.75" hidden="false" customHeight="false" outlineLevel="0" collapsed="false">
      <c r="A123" s="17" t="e">
        <f aca="false">NA()</f>
        <v>#N/A</v>
      </c>
      <c r="B123" s="17" t="e">
        <f aca="false">NA()</f>
        <v>#N/A</v>
      </c>
      <c r="C123" s="17" t="e">
        <f aca="false">NA()</f>
        <v>#N/A</v>
      </c>
      <c r="F123" s="25" t="s">
        <v>58</v>
      </c>
      <c r="G123" s="19" t="s">
        <v>59</v>
      </c>
      <c r="H123" s="21" t="s">
        <v>60</v>
      </c>
      <c r="I123" s="28" t="n">
        <v>2167.8</v>
      </c>
      <c r="J123" s="28" t="n">
        <v>2167.8</v>
      </c>
      <c r="K123" s="22" t="n">
        <f aca="false">J123/I123</f>
        <v>1</v>
      </c>
      <c r="L123" s="23"/>
      <c r="M123" s="21"/>
      <c r="N123" s="21" t="s">
        <v>77</v>
      </c>
      <c r="O123" s="23"/>
    </row>
    <row r="124" customFormat="false" ht="26.25" hidden="false" customHeight="false" outlineLevel="0" collapsed="false">
      <c r="A124" s="17" t="e">
        <f aca="false">NA()</f>
        <v>#N/A</v>
      </c>
      <c r="B124" s="17" t="e">
        <f aca="false">NA()</f>
        <v>#N/A</v>
      </c>
      <c r="C124" s="17" t="e">
        <f aca="false">NA()</f>
        <v>#N/A</v>
      </c>
      <c r="F124" s="25" t="s">
        <v>61</v>
      </c>
      <c r="G124" s="19" t="s">
        <v>62</v>
      </c>
      <c r="H124" s="21" t="s">
        <v>63</v>
      </c>
      <c r="I124" s="29" t="n">
        <v>208</v>
      </c>
      <c r="J124" s="29" t="n">
        <v>208</v>
      </c>
      <c r="K124" s="22" t="n">
        <f aca="false">J124/I124</f>
        <v>1</v>
      </c>
      <c r="L124" s="23"/>
      <c r="M124" s="21"/>
      <c r="N124" s="19" t="s">
        <v>31</v>
      </c>
      <c r="O124" s="23"/>
    </row>
    <row r="125" customFormat="false" ht="26.25" hidden="false" customHeight="false" outlineLevel="0" collapsed="false">
      <c r="A125" s="17" t="e">
        <f aca="false">NA()</f>
        <v>#N/A</v>
      </c>
      <c r="B125" s="17" t="e">
        <f aca="false">NA()</f>
        <v>#N/A</v>
      </c>
      <c r="C125" s="17" t="e">
        <f aca="false">NA()</f>
        <v>#N/A</v>
      </c>
      <c r="F125" s="25" t="s">
        <v>64</v>
      </c>
      <c r="G125" s="19" t="s">
        <v>65</v>
      </c>
      <c r="H125" s="21" t="s">
        <v>66</v>
      </c>
      <c r="I125" s="21" t="n">
        <v>195</v>
      </c>
      <c r="J125" s="21" t="n">
        <v>195</v>
      </c>
      <c r="K125" s="22" t="n">
        <f aca="false">J125/I125</f>
        <v>1</v>
      </c>
      <c r="L125" s="23"/>
      <c r="M125" s="21"/>
      <c r="N125" s="19" t="s">
        <v>31</v>
      </c>
      <c r="O125" s="23"/>
    </row>
    <row r="126" customFormat="false" ht="15.75" hidden="false" customHeight="false" outlineLevel="0" collapsed="false">
      <c r="A126" s="17" t="e">
        <f aca="false">NA()</f>
        <v>#N/A</v>
      </c>
      <c r="B126" s="17" t="e">
        <f aca="false">NA()</f>
        <v>#N/A</v>
      </c>
      <c r="C126" s="17" t="e">
        <f aca="false">NA()</f>
        <v>#N/A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customFormat="false" ht="16.5" hidden="false" customHeight="true" outlineLevel="0" collapsed="false">
      <c r="A127" s="17" t="e">
        <f aca="false">NA()</f>
        <v>#N/A</v>
      </c>
      <c r="B127" s="17" t="e">
        <f aca="false">NA()</f>
        <v>#N/A</v>
      </c>
      <c r="C127" s="17" t="e">
        <f aca="false">NA()</f>
        <v>#N/A</v>
      </c>
      <c r="F127" s="19" t="s">
        <v>122</v>
      </c>
      <c r="G127" s="19"/>
      <c r="H127" s="19"/>
      <c r="I127" s="19"/>
      <c r="J127" s="19"/>
      <c r="K127" s="19"/>
      <c r="L127" s="19"/>
      <c r="M127" s="19"/>
      <c r="N127" s="19"/>
      <c r="O127" s="19"/>
    </row>
    <row r="128" customFormat="false" ht="16.5" hidden="false" customHeight="true" outlineLevel="0" collapsed="false">
      <c r="A128" s="17" t="e">
        <f aca="false">NA()</f>
        <v>#N/A</v>
      </c>
      <c r="B128" s="17" t="e">
        <f aca="false">NA()</f>
        <v>#N/A</v>
      </c>
      <c r="C128" s="17" t="e">
        <f aca="false">NA()</f>
        <v>#N/A</v>
      </c>
      <c r="F128" s="19" t="s">
        <v>16</v>
      </c>
      <c r="G128" s="19"/>
      <c r="H128" s="19"/>
      <c r="I128" s="19"/>
      <c r="J128" s="19"/>
      <c r="K128" s="19"/>
      <c r="L128" s="19"/>
      <c r="M128" s="19"/>
      <c r="N128" s="19"/>
      <c r="O128" s="19"/>
    </row>
    <row r="129" customFormat="false" ht="16.5" hidden="false" customHeight="true" outlineLevel="0" collapsed="false">
      <c r="A129" s="17" t="e">
        <f aca="false">NA()</f>
        <v>#N/A</v>
      </c>
      <c r="B129" s="17" t="e">
        <f aca="false">NA()</f>
        <v>#N/A</v>
      </c>
      <c r="C129" s="17" t="e">
        <f aca="false">NA()</f>
        <v>#N/A</v>
      </c>
      <c r="F129" s="19" t="s">
        <v>17</v>
      </c>
      <c r="G129" s="19"/>
      <c r="H129" s="19"/>
      <c r="I129" s="19"/>
      <c r="J129" s="19"/>
      <c r="K129" s="19" t="s">
        <v>18</v>
      </c>
      <c r="L129" s="19" t="s">
        <v>19</v>
      </c>
      <c r="M129" s="19" t="s">
        <v>20</v>
      </c>
      <c r="N129" s="19"/>
      <c r="O129" s="19"/>
    </row>
    <row r="130" customFormat="false" ht="90" hidden="false" customHeight="false" outlineLevel="0" collapsed="false">
      <c r="A130" s="17" t="e">
        <f aca="false">NA()</f>
        <v>#N/A</v>
      </c>
      <c r="B130" s="17" t="e">
        <f aca="false">NA()</f>
        <v>#N/A</v>
      </c>
      <c r="C130" s="17" t="e">
        <f aca="false">NA()</f>
        <v>#N/A</v>
      </c>
      <c r="F130" s="21" t="s">
        <v>21</v>
      </c>
      <c r="G130" s="19" t="s">
        <v>22</v>
      </c>
      <c r="H130" s="21" t="s">
        <v>23</v>
      </c>
      <c r="I130" s="21" t="s">
        <v>24</v>
      </c>
      <c r="J130" s="21" t="n">
        <v>20</v>
      </c>
      <c r="K130" s="22" t="n">
        <f aca="false">J130/20</f>
        <v>1</v>
      </c>
      <c r="L130" s="23" t="n">
        <f aca="false">(K130+K131+K132+K133+K134+K135)/6</f>
        <v>1</v>
      </c>
      <c r="M130" s="19" t="s">
        <v>25</v>
      </c>
      <c r="N130" s="19" t="s">
        <v>26</v>
      </c>
      <c r="O130" s="23" t="n">
        <f aca="false">(L130+L138)/2</f>
        <v>1</v>
      </c>
    </row>
    <row r="131" customFormat="false" ht="51.75" hidden="false" customHeight="false" outlineLevel="0" collapsed="false">
      <c r="A131" s="17" t="e">
        <f aca="false">NA()</f>
        <v>#N/A</v>
      </c>
      <c r="B131" s="17" t="e">
        <f aca="false">NA()</f>
        <v>#N/A</v>
      </c>
      <c r="C131" s="17" t="e">
        <f aca="false">NA()</f>
        <v>#N/A</v>
      </c>
      <c r="F131" s="21" t="s">
        <v>27</v>
      </c>
      <c r="G131" s="19" t="s">
        <v>123</v>
      </c>
      <c r="H131" s="21" t="s">
        <v>29</v>
      </c>
      <c r="I131" s="21" t="s">
        <v>124</v>
      </c>
      <c r="J131" s="24" t="n">
        <v>3200</v>
      </c>
      <c r="K131" s="22" t="n">
        <f aca="false">J131/3200</f>
        <v>1</v>
      </c>
      <c r="L131" s="23"/>
      <c r="M131" s="21"/>
      <c r="N131" s="19" t="s">
        <v>31</v>
      </c>
      <c r="O131" s="23"/>
    </row>
    <row r="132" customFormat="false" ht="115.5" hidden="false" customHeight="false" outlineLevel="0" collapsed="false">
      <c r="A132" s="17" t="e">
        <f aca="false">NA()</f>
        <v>#N/A</v>
      </c>
      <c r="B132" s="17" t="e">
        <f aca="false">NA()</f>
        <v>#N/A</v>
      </c>
      <c r="C132" s="17" t="e">
        <f aca="false">NA()</f>
        <v>#N/A</v>
      </c>
      <c r="F132" s="21" t="s">
        <v>32</v>
      </c>
      <c r="G132" s="19" t="s">
        <v>125</v>
      </c>
      <c r="H132" s="19" t="s">
        <v>34</v>
      </c>
      <c r="I132" s="21" t="s">
        <v>35</v>
      </c>
      <c r="J132" s="21" t="n">
        <v>1</v>
      </c>
      <c r="K132" s="22" t="n">
        <f aca="false">J132/1</f>
        <v>1</v>
      </c>
      <c r="L132" s="23"/>
      <c r="M132" s="21"/>
      <c r="N132" s="19" t="s">
        <v>31</v>
      </c>
      <c r="O132" s="23"/>
    </row>
    <row r="133" customFormat="false" ht="115.5" hidden="false" customHeight="false" outlineLevel="0" collapsed="false">
      <c r="A133" s="17" t="e">
        <f aca="false">NA()</f>
        <v>#N/A</v>
      </c>
      <c r="B133" s="17" t="e">
        <f aca="false">NA()</f>
        <v>#N/A</v>
      </c>
      <c r="C133" s="17" t="e">
        <f aca="false">NA()</f>
        <v>#N/A</v>
      </c>
      <c r="F133" s="21" t="s">
        <v>36</v>
      </c>
      <c r="G133" s="19" t="s">
        <v>126</v>
      </c>
      <c r="H133" s="19" t="s">
        <v>38</v>
      </c>
      <c r="I133" s="21" t="s">
        <v>35</v>
      </c>
      <c r="J133" s="21" t="n">
        <v>1</v>
      </c>
      <c r="K133" s="22" t="n">
        <f aca="false">J133/1</f>
        <v>1</v>
      </c>
      <c r="L133" s="23"/>
      <c r="M133" s="21"/>
      <c r="N133" s="19" t="s">
        <v>31</v>
      </c>
      <c r="O133" s="23"/>
    </row>
    <row r="134" customFormat="false" ht="77.25" hidden="false" customHeight="false" outlineLevel="0" collapsed="false">
      <c r="A134" s="17" t="e">
        <f aca="false">NA()</f>
        <v>#N/A</v>
      </c>
      <c r="B134" s="17" t="e">
        <f aca="false">NA()</f>
        <v>#N/A</v>
      </c>
      <c r="C134" s="17" t="e">
        <f aca="false">NA()</f>
        <v>#N/A</v>
      </c>
      <c r="F134" s="21" t="s">
        <v>39</v>
      </c>
      <c r="G134" s="19" t="s">
        <v>127</v>
      </c>
      <c r="H134" s="19" t="s">
        <v>41</v>
      </c>
      <c r="I134" s="21" t="s">
        <v>74</v>
      </c>
      <c r="J134" s="21" t="n">
        <v>171</v>
      </c>
      <c r="K134" s="22" t="n">
        <f aca="false">J134/171</f>
        <v>1</v>
      </c>
      <c r="L134" s="23"/>
      <c r="M134" s="21"/>
      <c r="N134" s="19" t="s">
        <v>31</v>
      </c>
      <c r="O134" s="23"/>
    </row>
    <row r="135" customFormat="false" ht="128.25" hidden="false" customHeight="false" outlineLevel="0" collapsed="false">
      <c r="A135" s="17" t="e">
        <f aca="false">NA()</f>
        <v>#N/A</v>
      </c>
      <c r="B135" s="17" t="e">
        <f aca="false">NA()</f>
        <v>#N/A</v>
      </c>
      <c r="C135" s="17" t="e">
        <f aca="false">NA()</f>
        <v>#N/A</v>
      </c>
      <c r="F135" s="21" t="s">
        <v>43</v>
      </c>
      <c r="G135" s="19" t="s">
        <v>44</v>
      </c>
      <c r="H135" s="21" t="s">
        <v>45</v>
      </c>
      <c r="I135" s="21" t="s">
        <v>35</v>
      </c>
      <c r="J135" s="21" t="n">
        <v>1</v>
      </c>
      <c r="K135" s="22" t="n">
        <f aca="false">J135/1</f>
        <v>1</v>
      </c>
      <c r="L135" s="23"/>
      <c r="M135" s="19" t="s">
        <v>46</v>
      </c>
      <c r="N135" s="19" t="s">
        <v>26</v>
      </c>
      <c r="O135" s="23"/>
    </row>
    <row r="136" customFormat="false" ht="42" hidden="false" customHeight="true" outlineLevel="0" collapsed="false">
      <c r="A136" s="17" t="e">
        <f aca="false">NA()</f>
        <v>#N/A</v>
      </c>
      <c r="B136" s="17" t="e">
        <f aca="false">NA()</f>
        <v>#N/A</v>
      </c>
      <c r="C136" s="17" t="e">
        <f aca="false">NA()</f>
        <v>#N/A</v>
      </c>
      <c r="F136" s="19" t="s">
        <v>47</v>
      </c>
      <c r="G136" s="19"/>
      <c r="H136" s="19"/>
      <c r="I136" s="19"/>
      <c r="J136" s="19"/>
      <c r="K136" s="21" t="s">
        <v>48</v>
      </c>
      <c r="L136" s="21" t="s">
        <v>49</v>
      </c>
      <c r="M136" s="21" t="s">
        <v>20</v>
      </c>
      <c r="N136" s="21"/>
      <c r="O136" s="23"/>
    </row>
    <row r="137" customFormat="false" ht="77.25" hidden="false" customHeight="false" outlineLevel="0" collapsed="false">
      <c r="A137" s="17" t="e">
        <f aca="false">NA()</f>
        <v>#N/A</v>
      </c>
      <c r="B137" s="17" t="e">
        <f aca="false">NA()</f>
        <v>#N/A</v>
      </c>
      <c r="C137" s="17" t="e">
        <f aca="false">NA()</f>
        <v>#N/A</v>
      </c>
      <c r="F137" s="25" t="s">
        <v>21</v>
      </c>
      <c r="G137" s="19" t="s">
        <v>128</v>
      </c>
      <c r="H137" s="21"/>
      <c r="I137" s="21"/>
      <c r="J137" s="21"/>
      <c r="K137" s="21"/>
      <c r="L137" s="21"/>
      <c r="M137" s="21"/>
      <c r="N137" s="21"/>
      <c r="O137" s="23"/>
    </row>
    <row r="138" customFormat="false" ht="26.25" hidden="false" customHeight="false" outlineLevel="0" collapsed="false">
      <c r="A138" s="17" t="e">
        <f aca="false">NA()</f>
        <v>#N/A</v>
      </c>
      <c r="B138" s="17" t="e">
        <f aca="false">NA()</f>
        <v>#N/A</v>
      </c>
      <c r="C138" s="17" t="e">
        <f aca="false">NA()</f>
        <v>#N/A</v>
      </c>
      <c r="F138" s="25" t="s">
        <v>51</v>
      </c>
      <c r="G138" s="19" t="s">
        <v>52</v>
      </c>
      <c r="H138" s="21" t="s">
        <v>53</v>
      </c>
      <c r="I138" s="26" t="n">
        <v>221</v>
      </c>
      <c r="J138" s="26" t="n">
        <v>221</v>
      </c>
      <c r="K138" s="23" t="n">
        <f aca="false">J138/I138</f>
        <v>1</v>
      </c>
      <c r="L138" s="23" t="n">
        <f aca="false">(K138+K139+K140+K141+K142)/5</f>
        <v>1</v>
      </c>
      <c r="M138" s="21"/>
      <c r="N138" s="19" t="s">
        <v>31</v>
      </c>
      <c r="O138" s="23"/>
    </row>
    <row r="139" customFormat="false" ht="26.25" hidden="false" customHeight="false" outlineLevel="0" collapsed="false">
      <c r="A139" s="17" t="e">
        <f aca="false">NA()</f>
        <v>#N/A</v>
      </c>
      <c r="B139" s="17" t="e">
        <f aca="false">NA()</f>
        <v>#N/A</v>
      </c>
      <c r="C139" s="17" t="e">
        <f aca="false">NA()</f>
        <v>#N/A</v>
      </c>
      <c r="F139" s="25" t="s">
        <v>54</v>
      </c>
      <c r="G139" s="19" t="s">
        <v>55</v>
      </c>
      <c r="H139" s="21" t="s">
        <v>56</v>
      </c>
      <c r="I139" s="27" t="n">
        <v>7009.5</v>
      </c>
      <c r="J139" s="27" t="n">
        <v>7009.5</v>
      </c>
      <c r="K139" s="23" t="n">
        <f aca="false">J139/I139</f>
        <v>1</v>
      </c>
      <c r="L139" s="23"/>
      <c r="M139" s="21"/>
      <c r="N139" s="19" t="s">
        <v>77</v>
      </c>
      <c r="O139" s="23"/>
    </row>
    <row r="140" customFormat="false" ht="15.75" hidden="false" customHeight="false" outlineLevel="0" collapsed="false">
      <c r="A140" s="17" t="e">
        <f aca="false">NA()</f>
        <v>#N/A</v>
      </c>
      <c r="B140" s="17" t="e">
        <f aca="false">NA()</f>
        <v>#N/A</v>
      </c>
      <c r="C140" s="17" t="e">
        <f aca="false">NA()</f>
        <v>#N/A</v>
      </c>
      <c r="F140" s="25" t="s">
        <v>58</v>
      </c>
      <c r="G140" s="19" t="s">
        <v>59</v>
      </c>
      <c r="H140" s="21" t="s">
        <v>60</v>
      </c>
      <c r="I140" s="28" t="n">
        <v>1549.1</v>
      </c>
      <c r="J140" s="28" t="n">
        <v>1549.1</v>
      </c>
      <c r="K140" s="23" t="n">
        <f aca="false">J140/I140</f>
        <v>1</v>
      </c>
      <c r="L140" s="23"/>
      <c r="M140" s="21"/>
      <c r="N140" s="21" t="s">
        <v>77</v>
      </c>
      <c r="O140" s="23"/>
    </row>
    <row r="141" customFormat="false" ht="26.25" hidden="false" customHeight="false" outlineLevel="0" collapsed="false">
      <c r="A141" s="17" t="e">
        <f aca="false">NA()</f>
        <v>#N/A</v>
      </c>
      <c r="B141" s="17" t="e">
        <f aca="false">NA()</f>
        <v>#N/A</v>
      </c>
      <c r="C141" s="17" t="e">
        <f aca="false">NA()</f>
        <v>#N/A</v>
      </c>
      <c r="F141" s="25" t="s">
        <v>61</v>
      </c>
      <c r="G141" s="19" t="s">
        <v>62</v>
      </c>
      <c r="H141" s="21" t="s">
        <v>63</v>
      </c>
      <c r="I141" s="29" t="n">
        <v>208</v>
      </c>
      <c r="J141" s="29" t="n">
        <v>208</v>
      </c>
      <c r="K141" s="23" t="n">
        <f aca="false">J141/I141</f>
        <v>1</v>
      </c>
      <c r="L141" s="23"/>
      <c r="M141" s="21"/>
      <c r="N141" s="19" t="s">
        <v>31</v>
      </c>
      <c r="O141" s="23"/>
    </row>
    <row r="142" customFormat="false" ht="26.25" hidden="false" customHeight="false" outlineLevel="0" collapsed="false">
      <c r="A142" s="17" t="e">
        <f aca="false">NA()</f>
        <v>#N/A</v>
      </c>
      <c r="B142" s="17" t="e">
        <f aca="false">NA()</f>
        <v>#N/A</v>
      </c>
      <c r="C142" s="17" t="e">
        <f aca="false">NA()</f>
        <v>#N/A</v>
      </c>
      <c r="F142" s="25" t="s">
        <v>64</v>
      </c>
      <c r="G142" s="19" t="s">
        <v>65</v>
      </c>
      <c r="H142" s="21" t="s">
        <v>66</v>
      </c>
      <c r="I142" s="21" t="n">
        <v>166.4</v>
      </c>
      <c r="J142" s="21" t="n">
        <v>166.4</v>
      </c>
      <c r="K142" s="23" t="n">
        <f aca="false">J142/I142</f>
        <v>1</v>
      </c>
      <c r="L142" s="23"/>
      <c r="M142" s="21"/>
      <c r="N142" s="19" t="s">
        <v>31</v>
      </c>
      <c r="O142" s="23"/>
    </row>
    <row r="143" customFormat="false" ht="15.75" hidden="false" customHeight="false" outlineLevel="0" collapsed="false">
      <c r="A143" s="17" t="e">
        <f aca="false">NA()</f>
        <v>#N/A</v>
      </c>
      <c r="B143" s="17" t="e">
        <f aca="false">NA()</f>
        <v>#N/A</v>
      </c>
      <c r="C143" s="17" t="e">
        <f aca="false">NA()</f>
        <v>#N/A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</row>
    <row r="144" customFormat="false" ht="16.5" hidden="false" customHeight="true" outlineLevel="0" collapsed="false">
      <c r="A144" s="17" t="e">
        <f aca="false">NA()</f>
        <v>#N/A</v>
      </c>
      <c r="B144" s="17" t="e">
        <f aca="false">NA()</f>
        <v>#N/A</v>
      </c>
      <c r="C144" s="17" t="e">
        <f aca="false">NA()</f>
        <v>#N/A</v>
      </c>
      <c r="F144" s="19" t="s">
        <v>129</v>
      </c>
      <c r="G144" s="19"/>
      <c r="H144" s="19"/>
      <c r="I144" s="19"/>
      <c r="J144" s="19"/>
      <c r="K144" s="19"/>
      <c r="L144" s="19"/>
      <c r="M144" s="19"/>
      <c r="N144" s="19"/>
      <c r="O144" s="19"/>
    </row>
    <row r="145" customFormat="false" ht="16.5" hidden="false" customHeight="true" outlineLevel="0" collapsed="false">
      <c r="A145" s="17" t="e">
        <f aca="false">NA()</f>
        <v>#N/A</v>
      </c>
      <c r="B145" s="17" t="e">
        <f aca="false">NA()</f>
        <v>#N/A</v>
      </c>
      <c r="C145" s="17" t="e">
        <f aca="false">NA()</f>
        <v>#N/A</v>
      </c>
      <c r="F145" s="19" t="s">
        <v>16</v>
      </c>
      <c r="G145" s="19"/>
      <c r="H145" s="19"/>
      <c r="I145" s="19"/>
      <c r="J145" s="19"/>
      <c r="K145" s="19"/>
      <c r="L145" s="19"/>
      <c r="M145" s="19"/>
      <c r="N145" s="19"/>
      <c r="O145" s="19"/>
    </row>
    <row r="146" customFormat="false" ht="16.5" hidden="false" customHeight="true" outlineLevel="0" collapsed="false">
      <c r="A146" s="17" t="e">
        <f aca="false">NA()</f>
        <v>#N/A</v>
      </c>
      <c r="B146" s="17" t="e">
        <f aca="false">NA()</f>
        <v>#N/A</v>
      </c>
      <c r="C146" s="17" t="e">
        <f aca="false">NA()</f>
        <v>#N/A</v>
      </c>
      <c r="F146" s="19" t="s">
        <v>17</v>
      </c>
      <c r="G146" s="19"/>
      <c r="H146" s="19"/>
      <c r="I146" s="19"/>
      <c r="J146" s="19"/>
      <c r="K146" s="19" t="s">
        <v>18</v>
      </c>
      <c r="L146" s="19" t="s">
        <v>19</v>
      </c>
      <c r="M146" s="19" t="s">
        <v>20</v>
      </c>
      <c r="N146" s="19"/>
      <c r="O146" s="19"/>
    </row>
    <row r="147" customFormat="false" ht="90" hidden="false" customHeight="false" outlineLevel="0" collapsed="false">
      <c r="A147" s="17" t="e">
        <f aca="false">NA()</f>
        <v>#N/A</v>
      </c>
      <c r="B147" s="17" t="e">
        <f aca="false">NA()</f>
        <v>#N/A</v>
      </c>
      <c r="C147" s="17" t="e">
        <f aca="false">NA()</f>
        <v>#N/A</v>
      </c>
      <c r="F147" s="21" t="s">
        <v>21</v>
      </c>
      <c r="G147" s="19" t="s">
        <v>22</v>
      </c>
      <c r="H147" s="21" t="s">
        <v>23</v>
      </c>
      <c r="I147" s="21" t="s">
        <v>24</v>
      </c>
      <c r="J147" s="21" t="n">
        <v>29</v>
      </c>
      <c r="K147" s="22" t="n">
        <f aca="false">J147/20</f>
        <v>1.45</v>
      </c>
      <c r="L147" s="23" t="n">
        <f aca="false">(K147+K148+K149+K150+K151+K152)/6</f>
        <v>1.90833333333333</v>
      </c>
      <c r="M147" s="19" t="s">
        <v>25</v>
      </c>
      <c r="N147" s="36" t="s">
        <v>26</v>
      </c>
      <c r="O147" s="23" t="n">
        <f aca="false">(L147+L155)/2</f>
        <v>1.45416666666667</v>
      </c>
    </row>
    <row r="148" customFormat="false" ht="51.75" hidden="false" customHeight="false" outlineLevel="0" collapsed="false">
      <c r="A148" s="17" t="e">
        <f aca="false">NA()</f>
        <v>#N/A</v>
      </c>
      <c r="B148" s="17" t="e">
        <f aca="false">NA()</f>
        <v>#N/A</v>
      </c>
      <c r="C148" s="17" t="e">
        <f aca="false">NA()</f>
        <v>#N/A</v>
      </c>
      <c r="F148" s="21" t="s">
        <v>27</v>
      </c>
      <c r="G148" s="19" t="s">
        <v>130</v>
      </c>
      <c r="H148" s="21" t="s">
        <v>29</v>
      </c>
      <c r="I148" s="21" t="s">
        <v>131</v>
      </c>
      <c r="J148" s="24" t="n">
        <v>2700</v>
      </c>
      <c r="K148" s="22" t="n">
        <f aca="false">J148/2700</f>
        <v>1</v>
      </c>
      <c r="L148" s="23"/>
      <c r="M148" s="21"/>
      <c r="N148" s="36" t="s">
        <v>31</v>
      </c>
      <c r="O148" s="23"/>
    </row>
    <row r="149" customFormat="false" ht="115.5" hidden="false" customHeight="false" outlineLevel="0" collapsed="false">
      <c r="A149" s="17" t="e">
        <f aca="false">NA()</f>
        <v>#N/A</v>
      </c>
      <c r="B149" s="17" t="e">
        <f aca="false">NA()</f>
        <v>#N/A</v>
      </c>
      <c r="C149" s="17" t="e">
        <f aca="false">NA()</f>
        <v>#N/A</v>
      </c>
      <c r="F149" s="21" t="s">
        <v>32</v>
      </c>
      <c r="G149" s="19" t="s">
        <v>132</v>
      </c>
      <c r="H149" s="19" t="s">
        <v>34</v>
      </c>
      <c r="I149" s="21" t="s">
        <v>35</v>
      </c>
      <c r="J149" s="21" t="n">
        <v>1</v>
      </c>
      <c r="K149" s="22" t="n">
        <f aca="false">J149/1</f>
        <v>1</v>
      </c>
      <c r="L149" s="23"/>
      <c r="M149" s="21"/>
      <c r="N149" s="36" t="s">
        <v>31</v>
      </c>
      <c r="O149" s="23"/>
    </row>
    <row r="150" customFormat="false" ht="115.5" hidden="false" customHeight="false" outlineLevel="0" collapsed="false">
      <c r="A150" s="17" t="e">
        <f aca="false">NA()</f>
        <v>#N/A</v>
      </c>
      <c r="B150" s="17" t="e">
        <f aca="false">NA()</f>
        <v>#N/A</v>
      </c>
      <c r="C150" s="17" t="e">
        <f aca="false">NA()</f>
        <v>#N/A</v>
      </c>
      <c r="F150" s="21" t="s">
        <v>36</v>
      </c>
      <c r="G150" s="19" t="s">
        <v>133</v>
      </c>
      <c r="H150" s="19" t="s">
        <v>38</v>
      </c>
      <c r="I150" s="21" t="s">
        <v>35</v>
      </c>
      <c r="J150" s="21" t="n">
        <v>1</v>
      </c>
      <c r="K150" s="22" t="n">
        <f aca="false">J150/1</f>
        <v>1</v>
      </c>
      <c r="L150" s="23"/>
      <c r="M150" s="21"/>
      <c r="N150" s="36" t="s">
        <v>31</v>
      </c>
      <c r="O150" s="23"/>
    </row>
    <row r="151" customFormat="false" ht="77.25" hidden="false" customHeight="false" outlineLevel="0" collapsed="false">
      <c r="A151" s="17" t="e">
        <f aca="false">NA()</f>
        <v>#N/A</v>
      </c>
      <c r="B151" s="17" t="e">
        <f aca="false">NA()</f>
        <v>#N/A</v>
      </c>
      <c r="C151" s="17" t="e">
        <f aca="false">NA()</f>
        <v>#N/A</v>
      </c>
      <c r="F151" s="21" t="s">
        <v>39</v>
      </c>
      <c r="G151" s="19" t="s">
        <v>134</v>
      </c>
      <c r="H151" s="19" t="s">
        <v>41</v>
      </c>
      <c r="I151" s="21" t="s">
        <v>135</v>
      </c>
      <c r="J151" s="21" t="n">
        <v>191</v>
      </c>
      <c r="K151" s="22" t="n">
        <f aca="false">J151/191</f>
        <v>1</v>
      </c>
      <c r="L151" s="23"/>
      <c r="M151" s="19"/>
      <c r="N151" s="36" t="s">
        <v>31</v>
      </c>
      <c r="O151" s="23"/>
    </row>
    <row r="152" customFormat="false" ht="128.25" hidden="false" customHeight="false" outlineLevel="0" collapsed="false">
      <c r="A152" s="17" t="e">
        <f aca="false">NA()</f>
        <v>#N/A</v>
      </c>
      <c r="B152" s="17" t="e">
        <f aca="false">NA()</f>
        <v>#N/A</v>
      </c>
      <c r="C152" s="17" t="e">
        <f aca="false">NA()</f>
        <v>#N/A</v>
      </c>
      <c r="F152" s="21" t="s">
        <v>43</v>
      </c>
      <c r="G152" s="19" t="s">
        <v>44</v>
      </c>
      <c r="H152" s="21" t="s">
        <v>45</v>
      </c>
      <c r="I152" s="21" t="s">
        <v>35</v>
      </c>
      <c r="J152" s="21" t="n">
        <v>6</v>
      </c>
      <c r="K152" s="22" t="n">
        <f aca="false">J152/1</f>
        <v>6</v>
      </c>
      <c r="L152" s="23"/>
      <c r="M152" s="19" t="s">
        <v>46</v>
      </c>
      <c r="N152" s="36" t="s">
        <v>26</v>
      </c>
      <c r="O152" s="23"/>
    </row>
    <row r="153" customFormat="false" ht="35.25" hidden="false" customHeight="true" outlineLevel="0" collapsed="false">
      <c r="A153" s="17" t="e">
        <f aca="false">NA()</f>
        <v>#N/A</v>
      </c>
      <c r="B153" s="17" t="e">
        <f aca="false">NA()</f>
        <v>#N/A</v>
      </c>
      <c r="C153" s="17" t="e">
        <f aca="false">NA()</f>
        <v>#N/A</v>
      </c>
      <c r="F153" s="19" t="s">
        <v>47</v>
      </c>
      <c r="G153" s="19"/>
      <c r="H153" s="19"/>
      <c r="I153" s="19"/>
      <c r="J153" s="19"/>
      <c r="K153" s="21" t="s">
        <v>48</v>
      </c>
      <c r="L153" s="21" t="s">
        <v>49</v>
      </c>
      <c r="M153" s="37" t="s">
        <v>20</v>
      </c>
      <c r="N153" s="37"/>
      <c r="O153" s="23"/>
    </row>
    <row r="154" customFormat="false" ht="77.25" hidden="false" customHeight="false" outlineLevel="0" collapsed="false">
      <c r="A154" s="17" t="e">
        <f aca="false">NA()</f>
        <v>#N/A</v>
      </c>
      <c r="B154" s="17" t="e">
        <f aca="false">NA()</f>
        <v>#N/A</v>
      </c>
      <c r="C154" s="17" t="e">
        <f aca="false">NA()</f>
        <v>#N/A</v>
      </c>
      <c r="F154" s="25" t="s">
        <v>21</v>
      </c>
      <c r="G154" s="19" t="s">
        <v>136</v>
      </c>
      <c r="H154" s="21"/>
      <c r="I154" s="21"/>
      <c r="J154" s="21"/>
      <c r="K154" s="21"/>
      <c r="L154" s="21"/>
      <c r="M154" s="21"/>
      <c r="N154" s="37"/>
      <c r="O154" s="23"/>
    </row>
    <row r="155" customFormat="false" ht="26.25" hidden="false" customHeight="false" outlineLevel="0" collapsed="false">
      <c r="A155" s="17" t="e">
        <f aca="false">NA()</f>
        <v>#N/A</v>
      </c>
      <c r="B155" s="17" t="e">
        <f aca="false">NA()</f>
        <v>#N/A</v>
      </c>
      <c r="C155" s="17" t="e">
        <f aca="false">NA()</f>
        <v>#N/A</v>
      </c>
      <c r="F155" s="25" t="s">
        <v>51</v>
      </c>
      <c r="G155" s="19" t="s">
        <v>52</v>
      </c>
      <c r="H155" s="21" t="s">
        <v>53</v>
      </c>
      <c r="I155" s="26" t="n">
        <v>208</v>
      </c>
      <c r="J155" s="26" t="n">
        <v>208</v>
      </c>
      <c r="K155" s="23" t="n">
        <f aca="false">J155/I155</f>
        <v>1</v>
      </c>
      <c r="L155" s="23" t="n">
        <f aca="false">(K155+K156+K157+K158+K159)/5</f>
        <v>1</v>
      </c>
      <c r="M155" s="21"/>
      <c r="N155" s="36" t="s">
        <v>31</v>
      </c>
      <c r="O155" s="23"/>
    </row>
    <row r="156" customFormat="false" ht="26.25" hidden="false" customHeight="false" outlineLevel="0" collapsed="false">
      <c r="A156" s="17" t="e">
        <f aca="false">NA()</f>
        <v>#N/A</v>
      </c>
      <c r="B156" s="17" t="e">
        <f aca="false">NA()</f>
        <v>#N/A</v>
      </c>
      <c r="C156" s="17" t="e">
        <f aca="false">NA()</f>
        <v>#N/A</v>
      </c>
      <c r="F156" s="25" t="s">
        <v>54</v>
      </c>
      <c r="G156" s="19" t="s">
        <v>55</v>
      </c>
      <c r="H156" s="21" t="s">
        <v>56</v>
      </c>
      <c r="I156" s="27" t="n">
        <v>9191.35</v>
      </c>
      <c r="J156" s="27" t="n">
        <v>9191.35</v>
      </c>
      <c r="K156" s="23" t="n">
        <f aca="false">J156/I156</f>
        <v>1</v>
      </c>
      <c r="L156" s="23"/>
      <c r="M156" s="21"/>
      <c r="N156" s="36" t="s">
        <v>77</v>
      </c>
      <c r="O156" s="23"/>
    </row>
    <row r="157" customFormat="false" ht="15.75" hidden="false" customHeight="false" outlineLevel="0" collapsed="false">
      <c r="A157" s="17" t="e">
        <f aca="false">NA()</f>
        <v>#N/A</v>
      </c>
      <c r="B157" s="17" t="e">
        <f aca="false">NA()</f>
        <v>#N/A</v>
      </c>
      <c r="C157" s="17" t="e">
        <f aca="false">NA()</f>
        <v>#N/A</v>
      </c>
      <c r="F157" s="25" t="s">
        <v>58</v>
      </c>
      <c r="G157" s="19" t="s">
        <v>59</v>
      </c>
      <c r="H157" s="21" t="s">
        <v>60</v>
      </c>
      <c r="I157" s="28" t="n">
        <v>1911.8</v>
      </c>
      <c r="J157" s="28" t="n">
        <v>1911.8</v>
      </c>
      <c r="K157" s="23" t="n">
        <f aca="false">J157/I157</f>
        <v>1</v>
      </c>
      <c r="L157" s="23"/>
      <c r="M157" s="21"/>
      <c r="N157" s="37" t="s">
        <v>77</v>
      </c>
      <c r="O157" s="23"/>
    </row>
    <row r="158" customFormat="false" ht="26.25" hidden="false" customHeight="false" outlineLevel="0" collapsed="false">
      <c r="A158" s="17" t="e">
        <f aca="false">NA()</f>
        <v>#N/A</v>
      </c>
      <c r="B158" s="17" t="e">
        <f aca="false">NA()</f>
        <v>#N/A</v>
      </c>
      <c r="C158" s="17" t="e">
        <f aca="false">NA()</f>
        <v>#N/A</v>
      </c>
      <c r="F158" s="25" t="s">
        <v>61</v>
      </c>
      <c r="G158" s="19" t="s">
        <v>62</v>
      </c>
      <c r="H158" s="21" t="s">
        <v>63</v>
      </c>
      <c r="I158" s="29" t="n">
        <v>156</v>
      </c>
      <c r="J158" s="29" t="n">
        <v>156</v>
      </c>
      <c r="K158" s="23" t="n">
        <f aca="false">J158/I158</f>
        <v>1</v>
      </c>
      <c r="L158" s="23"/>
      <c r="M158" s="21"/>
      <c r="N158" s="36" t="s">
        <v>31</v>
      </c>
      <c r="O158" s="23"/>
    </row>
    <row r="159" customFormat="false" ht="26.25" hidden="false" customHeight="false" outlineLevel="0" collapsed="false">
      <c r="A159" s="17" t="e">
        <f aca="false">NA()</f>
        <v>#N/A</v>
      </c>
      <c r="B159" s="17" t="e">
        <f aca="false">NA()</f>
        <v>#N/A</v>
      </c>
      <c r="C159" s="17" t="e">
        <f aca="false">NA()</f>
        <v>#N/A</v>
      </c>
      <c r="F159" s="25" t="s">
        <v>64</v>
      </c>
      <c r="G159" s="19" t="s">
        <v>65</v>
      </c>
      <c r="H159" s="21" t="s">
        <v>66</v>
      </c>
      <c r="I159" s="21" t="n">
        <v>140.4</v>
      </c>
      <c r="J159" s="21" t="n">
        <v>140.4</v>
      </c>
      <c r="K159" s="23" t="n">
        <f aca="false">J159/I159</f>
        <v>1</v>
      </c>
      <c r="L159" s="23"/>
      <c r="M159" s="21"/>
      <c r="N159" s="36" t="s">
        <v>31</v>
      </c>
      <c r="O159" s="23"/>
    </row>
    <row r="160" customFormat="false" ht="15.75" hidden="false" customHeight="false" outlineLevel="0" collapsed="false">
      <c r="A160" s="17" t="e">
        <f aca="false">NA()</f>
        <v>#N/A</v>
      </c>
      <c r="B160" s="17" t="e">
        <f aca="false">NA()</f>
        <v>#N/A</v>
      </c>
      <c r="C160" s="17" t="e">
        <f aca="false">NA()</f>
        <v>#N/A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23"/>
    </row>
    <row r="161" customFormat="false" ht="16.5" hidden="false" customHeight="true" outlineLevel="0" collapsed="false">
      <c r="A161" s="17" t="e">
        <f aca="false">NA()</f>
        <v>#N/A</v>
      </c>
      <c r="B161" s="17" t="e">
        <f aca="false">NA()</f>
        <v>#N/A</v>
      </c>
      <c r="C161" s="17" t="e">
        <f aca="false">NA()</f>
        <v>#N/A</v>
      </c>
      <c r="F161" s="19" t="s">
        <v>137</v>
      </c>
      <c r="G161" s="19"/>
      <c r="H161" s="19"/>
      <c r="I161" s="19"/>
      <c r="J161" s="19"/>
      <c r="K161" s="19"/>
      <c r="L161" s="19"/>
      <c r="M161" s="19"/>
      <c r="N161" s="19"/>
      <c r="O161" s="19"/>
    </row>
    <row r="162" customFormat="false" ht="16.5" hidden="false" customHeight="true" outlineLevel="0" collapsed="false">
      <c r="A162" s="17" t="e">
        <f aca="false">NA()</f>
        <v>#N/A</v>
      </c>
      <c r="B162" s="17" t="e">
        <f aca="false">NA()</f>
        <v>#N/A</v>
      </c>
      <c r="C162" s="17" t="e">
        <f aca="false">NA()</f>
        <v>#N/A</v>
      </c>
      <c r="F162" s="19" t="s">
        <v>16</v>
      </c>
      <c r="G162" s="19"/>
      <c r="H162" s="19"/>
      <c r="I162" s="19"/>
      <c r="J162" s="19"/>
      <c r="K162" s="19"/>
      <c r="L162" s="19"/>
      <c r="M162" s="19"/>
      <c r="N162" s="19"/>
      <c r="O162" s="19"/>
    </row>
    <row r="163" customFormat="false" ht="45" hidden="false" customHeight="true" outlineLevel="0" collapsed="false">
      <c r="A163" s="17" t="e">
        <f aca="false">NA()</f>
        <v>#N/A</v>
      </c>
      <c r="B163" s="17" t="e">
        <f aca="false">NA()</f>
        <v>#N/A</v>
      </c>
      <c r="C163" s="17" t="e">
        <f aca="false">NA()</f>
        <v>#N/A</v>
      </c>
      <c r="F163" s="19" t="s">
        <v>17</v>
      </c>
      <c r="G163" s="19"/>
      <c r="H163" s="19"/>
      <c r="I163" s="19"/>
      <c r="J163" s="19"/>
      <c r="K163" s="19" t="s">
        <v>18</v>
      </c>
      <c r="L163" s="19" t="s">
        <v>19</v>
      </c>
      <c r="M163" s="19" t="s">
        <v>20</v>
      </c>
      <c r="N163" s="19"/>
      <c r="O163" s="19"/>
    </row>
    <row r="164" customFormat="false" ht="90" hidden="false" customHeight="false" outlineLevel="0" collapsed="false">
      <c r="A164" s="17" t="e">
        <f aca="false">NA()</f>
        <v>#N/A</v>
      </c>
      <c r="B164" s="17" t="e">
        <f aca="false">NA()</f>
        <v>#N/A</v>
      </c>
      <c r="C164" s="17" t="e">
        <f aca="false">NA()</f>
        <v>#N/A</v>
      </c>
      <c r="F164" s="21" t="s">
        <v>21</v>
      </c>
      <c r="G164" s="19" t="s">
        <v>22</v>
      </c>
      <c r="H164" s="21" t="s">
        <v>23</v>
      </c>
      <c r="I164" s="21" t="s">
        <v>24</v>
      </c>
      <c r="J164" s="21" t="n">
        <v>50</v>
      </c>
      <c r="K164" s="22" t="n">
        <f aca="false">J164/20</f>
        <v>2.5</v>
      </c>
      <c r="L164" s="23" t="n">
        <f aca="false">(K164+K165+K166+K167+K168+K169)/6</f>
        <v>1.25</v>
      </c>
      <c r="M164" s="19" t="s">
        <v>25</v>
      </c>
      <c r="N164" s="19" t="s">
        <v>26</v>
      </c>
      <c r="O164" s="23" t="n">
        <f aca="false">(L164+L172)/2</f>
        <v>1.125</v>
      </c>
    </row>
    <row r="165" customFormat="false" ht="51.75" hidden="false" customHeight="false" outlineLevel="0" collapsed="false">
      <c r="A165" s="17" t="e">
        <f aca="false">NA()</f>
        <v>#N/A</v>
      </c>
      <c r="B165" s="17" t="e">
        <f aca="false">NA()</f>
        <v>#N/A</v>
      </c>
      <c r="C165" s="17" t="e">
        <f aca="false">NA()</f>
        <v>#N/A</v>
      </c>
      <c r="F165" s="21" t="s">
        <v>27</v>
      </c>
      <c r="G165" s="19" t="s">
        <v>138</v>
      </c>
      <c r="H165" s="21" t="s">
        <v>29</v>
      </c>
      <c r="I165" s="21" t="s">
        <v>139</v>
      </c>
      <c r="J165" s="24" t="n">
        <v>4000</v>
      </c>
      <c r="K165" s="22" t="n">
        <f aca="false">J165/4000</f>
        <v>1</v>
      </c>
      <c r="L165" s="23"/>
      <c r="M165" s="21"/>
      <c r="N165" s="19" t="s">
        <v>31</v>
      </c>
      <c r="O165" s="23"/>
    </row>
    <row r="166" customFormat="false" ht="115.5" hidden="false" customHeight="false" outlineLevel="0" collapsed="false">
      <c r="A166" s="17" t="e">
        <f aca="false">NA()</f>
        <v>#N/A</v>
      </c>
      <c r="B166" s="17" t="e">
        <f aca="false">NA()</f>
        <v>#N/A</v>
      </c>
      <c r="C166" s="17" t="e">
        <f aca="false">NA()</f>
        <v>#N/A</v>
      </c>
      <c r="F166" s="21" t="s">
        <v>32</v>
      </c>
      <c r="G166" s="19" t="s">
        <v>140</v>
      </c>
      <c r="H166" s="19" t="s">
        <v>34</v>
      </c>
      <c r="I166" s="21" t="s">
        <v>35</v>
      </c>
      <c r="J166" s="21" t="n">
        <v>1</v>
      </c>
      <c r="K166" s="22" t="n">
        <f aca="false">J166/1</f>
        <v>1</v>
      </c>
      <c r="L166" s="23"/>
      <c r="M166" s="21"/>
      <c r="N166" s="19" t="s">
        <v>31</v>
      </c>
      <c r="O166" s="23"/>
    </row>
    <row r="167" customFormat="false" ht="128.25" hidden="false" customHeight="false" outlineLevel="0" collapsed="false">
      <c r="A167" s="17" t="e">
        <f aca="false">NA()</f>
        <v>#N/A</v>
      </c>
      <c r="B167" s="17" t="e">
        <f aca="false">NA()</f>
        <v>#N/A</v>
      </c>
      <c r="C167" s="17" t="e">
        <f aca="false">NA()</f>
        <v>#N/A</v>
      </c>
      <c r="F167" s="21" t="s">
        <v>36</v>
      </c>
      <c r="G167" s="19" t="s">
        <v>141</v>
      </c>
      <c r="H167" s="19" t="s">
        <v>38</v>
      </c>
      <c r="I167" s="21" t="s">
        <v>35</v>
      </c>
      <c r="J167" s="21" t="n">
        <v>1</v>
      </c>
      <c r="K167" s="22" t="n">
        <f aca="false">J167/1</f>
        <v>1</v>
      </c>
      <c r="L167" s="23"/>
      <c r="M167" s="21"/>
      <c r="N167" s="19" t="s">
        <v>31</v>
      </c>
      <c r="O167" s="23"/>
    </row>
    <row r="168" customFormat="false" ht="77.25" hidden="false" customHeight="false" outlineLevel="0" collapsed="false">
      <c r="A168" s="17" t="e">
        <f aca="false">NA()</f>
        <v>#N/A</v>
      </c>
      <c r="B168" s="17" t="e">
        <f aca="false">NA()</f>
        <v>#N/A</v>
      </c>
      <c r="C168" s="17" t="e">
        <f aca="false">NA()</f>
        <v>#N/A</v>
      </c>
      <c r="F168" s="21" t="s">
        <v>39</v>
      </c>
      <c r="G168" s="19" t="s">
        <v>142</v>
      </c>
      <c r="H168" s="19" t="s">
        <v>41</v>
      </c>
      <c r="I168" s="21" t="s">
        <v>143</v>
      </c>
      <c r="J168" s="21" t="n">
        <v>138</v>
      </c>
      <c r="K168" s="22" t="n">
        <f aca="false">J168/138</f>
        <v>1</v>
      </c>
      <c r="L168" s="23"/>
      <c r="M168" s="21"/>
      <c r="N168" s="19" t="s">
        <v>31</v>
      </c>
      <c r="O168" s="23"/>
    </row>
    <row r="169" customFormat="false" ht="128.25" hidden="false" customHeight="false" outlineLevel="0" collapsed="false">
      <c r="A169" s="17" t="e">
        <f aca="false">NA()</f>
        <v>#N/A</v>
      </c>
      <c r="B169" s="17" t="e">
        <f aca="false">NA()</f>
        <v>#N/A</v>
      </c>
      <c r="C169" s="17" t="e">
        <f aca="false">NA()</f>
        <v>#N/A</v>
      </c>
      <c r="F169" s="21" t="s">
        <v>43</v>
      </c>
      <c r="G169" s="19" t="s">
        <v>44</v>
      </c>
      <c r="H169" s="21" t="s">
        <v>45</v>
      </c>
      <c r="I169" s="21" t="s">
        <v>35</v>
      </c>
      <c r="J169" s="21" t="n">
        <v>1</v>
      </c>
      <c r="K169" s="22" t="n">
        <f aca="false">J169/1</f>
        <v>1</v>
      </c>
      <c r="L169" s="23"/>
      <c r="M169" s="19"/>
      <c r="N169" s="19" t="s">
        <v>26</v>
      </c>
      <c r="O169" s="23"/>
    </row>
    <row r="170" customFormat="false" ht="31.5" hidden="false" customHeight="true" outlineLevel="0" collapsed="false">
      <c r="A170" s="17" t="e">
        <f aca="false">NA()</f>
        <v>#N/A</v>
      </c>
      <c r="B170" s="17" t="e">
        <f aca="false">NA()</f>
        <v>#N/A</v>
      </c>
      <c r="C170" s="17" t="e">
        <f aca="false">NA()</f>
        <v>#N/A</v>
      </c>
      <c r="F170" s="19" t="s">
        <v>47</v>
      </c>
      <c r="G170" s="19"/>
      <c r="H170" s="19"/>
      <c r="I170" s="19"/>
      <c r="J170" s="19"/>
      <c r="K170" s="21" t="s">
        <v>48</v>
      </c>
      <c r="L170" s="21" t="s">
        <v>49</v>
      </c>
      <c r="M170" s="21" t="s">
        <v>20</v>
      </c>
      <c r="N170" s="21"/>
      <c r="O170" s="23"/>
    </row>
    <row r="171" customFormat="false" ht="77.25" hidden="false" customHeight="false" outlineLevel="0" collapsed="false">
      <c r="A171" s="17" t="e">
        <f aca="false">NA()</f>
        <v>#N/A</v>
      </c>
      <c r="B171" s="17" t="e">
        <f aca="false">NA()</f>
        <v>#N/A</v>
      </c>
      <c r="C171" s="17" t="e">
        <f aca="false">NA()</f>
        <v>#N/A</v>
      </c>
      <c r="F171" s="25" t="s">
        <v>21</v>
      </c>
      <c r="G171" s="19" t="s">
        <v>144</v>
      </c>
      <c r="H171" s="21"/>
      <c r="I171" s="21"/>
      <c r="J171" s="21"/>
      <c r="K171" s="21"/>
      <c r="L171" s="21"/>
      <c r="M171" s="21"/>
      <c r="N171" s="21"/>
      <c r="O171" s="23"/>
    </row>
    <row r="172" customFormat="false" ht="26.25" hidden="false" customHeight="false" outlineLevel="0" collapsed="false">
      <c r="A172" s="17" t="e">
        <f aca="false">NA()</f>
        <v>#N/A</v>
      </c>
      <c r="B172" s="17" t="e">
        <f aca="false">NA()</f>
        <v>#N/A</v>
      </c>
      <c r="C172" s="17" t="e">
        <f aca="false">NA()</f>
        <v>#N/A</v>
      </c>
      <c r="F172" s="25" t="s">
        <v>51</v>
      </c>
      <c r="G172" s="19" t="s">
        <v>52</v>
      </c>
      <c r="H172" s="21" t="s">
        <v>53</v>
      </c>
      <c r="I172" s="26" t="n">
        <v>234</v>
      </c>
      <c r="J172" s="26" t="n">
        <v>234</v>
      </c>
      <c r="K172" s="23" t="n">
        <f aca="false">J172/I172</f>
        <v>1</v>
      </c>
      <c r="L172" s="23" t="n">
        <f aca="false">(K172+K173+K174+K175+K176)/5</f>
        <v>1</v>
      </c>
      <c r="M172" s="21"/>
      <c r="N172" s="19" t="s">
        <v>31</v>
      </c>
      <c r="O172" s="23"/>
    </row>
    <row r="173" customFormat="false" ht="26.25" hidden="false" customHeight="false" outlineLevel="0" collapsed="false">
      <c r="A173" s="17" t="e">
        <f aca="false">NA()</f>
        <v>#N/A</v>
      </c>
      <c r="B173" s="17" t="e">
        <f aca="false">NA()</f>
        <v>#N/A</v>
      </c>
      <c r="C173" s="17" t="e">
        <f aca="false">NA()</f>
        <v>#N/A</v>
      </c>
      <c r="F173" s="25" t="s">
        <v>54</v>
      </c>
      <c r="G173" s="19" t="s">
        <v>55</v>
      </c>
      <c r="H173" s="21" t="s">
        <v>56</v>
      </c>
      <c r="I173" s="27" t="n">
        <v>6991.03</v>
      </c>
      <c r="J173" s="27" t="n">
        <v>6991.03</v>
      </c>
      <c r="K173" s="23" t="n">
        <f aca="false">J173/I173</f>
        <v>1</v>
      </c>
      <c r="L173" s="23"/>
      <c r="M173" s="21"/>
      <c r="N173" s="19" t="s">
        <v>77</v>
      </c>
      <c r="O173" s="23"/>
    </row>
    <row r="174" customFormat="false" ht="15.75" hidden="false" customHeight="false" outlineLevel="0" collapsed="false">
      <c r="A174" s="17" t="e">
        <f aca="false">NA()</f>
        <v>#N/A</v>
      </c>
      <c r="B174" s="17" t="e">
        <f aca="false">NA()</f>
        <v>#N/A</v>
      </c>
      <c r="C174" s="17" t="e">
        <f aca="false">NA()</f>
        <v>#N/A</v>
      </c>
      <c r="F174" s="25" t="s">
        <v>58</v>
      </c>
      <c r="G174" s="19" t="s">
        <v>59</v>
      </c>
      <c r="H174" s="21" t="s">
        <v>60</v>
      </c>
      <c r="I174" s="28" t="n">
        <v>1635.9</v>
      </c>
      <c r="J174" s="28" t="n">
        <v>1635.9</v>
      </c>
      <c r="K174" s="23" t="n">
        <f aca="false">J174/I174</f>
        <v>1</v>
      </c>
      <c r="L174" s="23"/>
      <c r="M174" s="21"/>
      <c r="N174" s="21" t="s">
        <v>77</v>
      </c>
      <c r="O174" s="23"/>
    </row>
    <row r="175" customFormat="false" ht="26.25" hidden="false" customHeight="false" outlineLevel="0" collapsed="false">
      <c r="A175" s="17" t="e">
        <f aca="false">NA()</f>
        <v>#N/A</v>
      </c>
      <c r="B175" s="17" t="e">
        <f aca="false">NA()</f>
        <v>#N/A</v>
      </c>
      <c r="C175" s="17" t="e">
        <f aca="false">NA()</f>
        <v>#N/A</v>
      </c>
      <c r="F175" s="25" t="s">
        <v>61</v>
      </c>
      <c r="G175" s="19" t="s">
        <v>62</v>
      </c>
      <c r="H175" s="21" t="s">
        <v>63</v>
      </c>
      <c r="I175" s="29" t="n">
        <v>312</v>
      </c>
      <c r="J175" s="29" t="n">
        <v>312</v>
      </c>
      <c r="K175" s="23" t="n">
        <f aca="false">J175/I175</f>
        <v>1</v>
      </c>
      <c r="L175" s="23"/>
      <c r="M175" s="21"/>
      <c r="N175" s="19" t="s">
        <v>31</v>
      </c>
      <c r="O175" s="23"/>
    </row>
    <row r="176" customFormat="false" ht="26.25" hidden="false" customHeight="false" outlineLevel="0" collapsed="false">
      <c r="A176" s="17" t="e">
        <f aca="false">NA()</f>
        <v>#N/A</v>
      </c>
      <c r="B176" s="17" t="e">
        <f aca="false">NA()</f>
        <v>#N/A</v>
      </c>
      <c r="C176" s="17" t="e">
        <f aca="false">NA()</f>
        <v>#N/A</v>
      </c>
      <c r="F176" s="25" t="s">
        <v>64</v>
      </c>
      <c r="G176" s="19" t="s">
        <v>65</v>
      </c>
      <c r="H176" s="21" t="s">
        <v>66</v>
      </c>
      <c r="I176" s="21" t="n">
        <v>234</v>
      </c>
      <c r="J176" s="21" t="n">
        <v>234</v>
      </c>
      <c r="K176" s="23" t="n">
        <f aca="false">J176/I176</f>
        <v>1</v>
      </c>
      <c r="L176" s="23"/>
      <c r="M176" s="21"/>
      <c r="N176" s="19" t="s">
        <v>31</v>
      </c>
      <c r="O176" s="23"/>
    </row>
    <row r="177" customFormat="false" ht="15.75" hidden="false" customHeight="false" outlineLevel="0" collapsed="false">
      <c r="A177" s="17" t="e">
        <f aca="false">NA()</f>
        <v>#N/A</v>
      </c>
      <c r="B177" s="17" t="e">
        <f aca="false">NA()</f>
        <v>#N/A</v>
      </c>
      <c r="C177" s="17" t="e">
        <f aca="false">NA()</f>
        <v>#N/A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</row>
    <row r="178" customFormat="false" ht="16.5" hidden="false" customHeight="true" outlineLevel="0" collapsed="false">
      <c r="A178" s="17" t="e">
        <f aca="false">NA()</f>
        <v>#N/A</v>
      </c>
      <c r="B178" s="17" t="e">
        <f aca="false">NA()</f>
        <v>#N/A</v>
      </c>
      <c r="C178" s="17" t="e">
        <f aca="false">NA()</f>
        <v>#N/A</v>
      </c>
      <c r="F178" s="19" t="s">
        <v>145</v>
      </c>
      <c r="G178" s="19"/>
      <c r="H178" s="19"/>
      <c r="I178" s="19"/>
      <c r="J178" s="19"/>
      <c r="K178" s="19"/>
      <c r="L178" s="19"/>
      <c r="M178" s="19"/>
      <c r="N178" s="19"/>
      <c r="O178" s="19"/>
    </row>
    <row r="179" customFormat="false" ht="16.5" hidden="false" customHeight="true" outlineLevel="0" collapsed="false">
      <c r="A179" s="17" t="e">
        <f aca="false">NA()</f>
        <v>#N/A</v>
      </c>
      <c r="B179" s="17" t="e">
        <f aca="false">NA()</f>
        <v>#N/A</v>
      </c>
      <c r="C179" s="17" t="e">
        <f aca="false">NA()</f>
        <v>#N/A</v>
      </c>
      <c r="F179" s="19" t="s">
        <v>16</v>
      </c>
      <c r="G179" s="19"/>
      <c r="H179" s="19"/>
      <c r="I179" s="19"/>
      <c r="J179" s="19"/>
      <c r="K179" s="19"/>
      <c r="L179" s="19"/>
      <c r="M179" s="19"/>
      <c r="N179" s="19"/>
      <c r="O179" s="19"/>
    </row>
    <row r="180" customFormat="false" ht="28.5" hidden="false" customHeight="true" outlineLevel="0" collapsed="false">
      <c r="A180" s="17" t="e">
        <f aca="false">NA()</f>
        <v>#N/A</v>
      </c>
      <c r="B180" s="17" t="e">
        <f aca="false">NA()</f>
        <v>#N/A</v>
      </c>
      <c r="C180" s="17" t="e">
        <f aca="false">NA()</f>
        <v>#N/A</v>
      </c>
      <c r="F180" s="19" t="s">
        <v>17</v>
      </c>
      <c r="G180" s="19"/>
      <c r="H180" s="19"/>
      <c r="I180" s="19"/>
      <c r="J180" s="19"/>
      <c r="K180" s="19" t="s">
        <v>18</v>
      </c>
      <c r="L180" s="19" t="s">
        <v>19</v>
      </c>
      <c r="M180" s="19" t="s">
        <v>20</v>
      </c>
      <c r="N180" s="19"/>
      <c r="O180" s="19"/>
    </row>
    <row r="181" customFormat="false" ht="90" hidden="false" customHeight="false" outlineLevel="0" collapsed="false">
      <c r="A181" s="17" t="e">
        <f aca="false">NA()</f>
        <v>#N/A</v>
      </c>
      <c r="B181" s="17" t="e">
        <f aca="false">NA()</f>
        <v>#N/A</v>
      </c>
      <c r="C181" s="17" t="e">
        <f aca="false">NA()</f>
        <v>#N/A</v>
      </c>
      <c r="F181" s="21" t="s">
        <v>21</v>
      </c>
      <c r="G181" s="19" t="s">
        <v>22</v>
      </c>
      <c r="H181" s="21" t="s">
        <v>23</v>
      </c>
      <c r="I181" s="21" t="s">
        <v>24</v>
      </c>
      <c r="J181" s="21" t="n">
        <v>83</v>
      </c>
      <c r="K181" s="22" t="n">
        <f aca="false">J181/20</f>
        <v>4.15</v>
      </c>
      <c r="L181" s="23" t="n">
        <f aca="false">(K181+K182+K183+K184+K185+K186)/6</f>
        <v>1.70083333333333</v>
      </c>
      <c r="M181" s="19" t="s">
        <v>25</v>
      </c>
      <c r="N181" s="19" t="s">
        <v>26</v>
      </c>
      <c r="O181" s="23" t="n">
        <f aca="false">(L181+L189)/2</f>
        <v>1.39506916329285</v>
      </c>
    </row>
    <row r="182" customFormat="false" ht="51.75" hidden="false" customHeight="false" outlineLevel="0" collapsed="false">
      <c r="A182" s="17" t="e">
        <f aca="false">NA()</f>
        <v>#N/A</v>
      </c>
      <c r="B182" s="17" t="e">
        <f aca="false">NA()</f>
        <v>#N/A</v>
      </c>
      <c r="C182" s="17" t="e">
        <f aca="false">NA()</f>
        <v>#N/A</v>
      </c>
      <c r="F182" s="21" t="s">
        <v>27</v>
      </c>
      <c r="G182" s="19" t="s">
        <v>146</v>
      </c>
      <c r="H182" s="21" t="s">
        <v>29</v>
      </c>
      <c r="I182" s="21" t="s">
        <v>147</v>
      </c>
      <c r="J182" s="24" t="n">
        <v>3914</v>
      </c>
      <c r="K182" s="22" t="n">
        <f aca="false">J182/3800</f>
        <v>1.03</v>
      </c>
      <c r="L182" s="23"/>
      <c r="M182" s="21" t="s">
        <v>70</v>
      </c>
      <c r="N182" s="19" t="s">
        <v>31</v>
      </c>
      <c r="O182" s="23"/>
    </row>
    <row r="183" customFormat="false" ht="128.25" hidden="false" customHeight="false" outlineLevel="0" collapsed="false">
      <c r="A183" s="17" t="e">
        <f aca="false">NA()</f>
        <v>#N/A</v>
      </c>
      <c r="B183" s="17" t="e">
        <f aca="false">NA()</f>
        <v>#N/A</v>
      </c>
      <c r="C183" s="17" t="e">
        <f aca="false">NA()</f>
        <v>#N/A</v>
      </c>
      <c r="F183" s="21" t="s">
        <v>32</v>
      </c>
      <c r="G183" s="19" t="s">
        <v>148</v>
      </c>
      <c r="H183" s="19" t="s">
        <v>34</v>
      </c>
      <c r="I183" s="21" t="s">
        <v>35</v>
      </c>
      <c r="J183" s="21" t="n">
        <v>1</v>
      </c>
      <c r="K183" s="22" t="n">
        <f aca="false">J183/1</f>
        <v>1</v>
      </c>
      <c r="L183" s="23"/>
      <c r="M183" s="21"/>
      <c r="N183" s="19" t="s">
        <v>31</v>
      </c>
      <c r="O183" s="23"/>
    </row>
    <row r="184" customFormat="false" ht="115.5" hidden="false" customHeight="false" outlineLevel="0" collapsed="false">
      <c r="A184" s="17" t="e">
        <f aca="false">NA()</f>
        <v>#N/A</v>
      </c>
      <c r="B184" s="17" t="e">
        <f aca="false">NA()</f>
        <v>#N/A</v>
      </c>
      <c r="C184" s="17" t="e">
        <f aca="false">NA()</f>
        <v>#N/A</v>
      </c>
      <c r="F184" s="21" t="s">
        <v>36</v>
      </c>
      <c r="G184" s="19" t="s">
        <v>149</v>
      </c>
      <c r="H184" s="19" t="s">
        <v>38</v>
      </c>
      <c r="I184" s="21" t="s">
        <v>35</v>
      </c>
      <c r="J184" s="21" t="n">
        <v>1</v>
      </c>
      <c r="K184" s="22" t="n">
        <f aca="false">J184/1</f>
        <v>1</v>
      </c>
      <c r="L184" s="23"/>
      <c r="M184" s="21"/>
      <c r="N184" s="19" t="s">
        <v>31</v>
      </c>
      <c r="O184" s="23"/>
    </row>
    <row r="185" customFormat="false" ht="77.25" hidden="false" customHeight="false" outlineLevel="0" collapsed="false">
      <c r="A185" s="17" t="e">
        <f aca="false">NA()</f>
        <v>#N/A</v>
      </c>
      <c r="B185" s="17" t="e">
        <f aca="false">NA()</f>
        <v>#N/A</v>
      </c>
      <c r="C185" s="17" t="e">
        <f aca="false">NA()</f>
        <v>#N/A</v>
      </c>
      <c r="F185" s="21" t="s">
        <v>39</v>
      </c>
      <c r="G185" s="19" t="s">
        <v>150</v>
      </c>
      <c r="H185" s="19" t="s">
        <v>41</v>
      </c>
      <c r="I185" s="21" t="s">
        <v>151</v>
      </c>
      <c r="J185" s="21" t="n">
        <v>82</v>
      </c>
      <c r="K185" s="22" t="n">
        <f aca="false">J185/80</f>
        <v>1.025</v>
      </c>
      <c r="L185" s="23"/>
      <c r="M185" s="19" t="s">
        <v>75</v>
      </c>
      <c r="N185" s="19" t="s">
        <v>31</v>
      </c>
      <c r="O185" s="23"/>
    </row>
    <row r="186" customFormat="false" ht="128.25" hidden="false" customHeight="false" outlineLevel="0" collapsed="false">
      <c r="A186" s="17" t="e">
        <f aca="false">NA()</f>
        <v>#N/A</v>
      </c>
      <c r="B186" s="17" t="e">
        <f aca="false">NA()</f>
        <v>#N/A</v>
      </c>
      <c r="C186" s="17" t="e">
        <f aca="false">NA()</f>
        <v>#N/A</v>
      </c>
      <c r="F186" s="21" t="s">
        <v>43</v>
      </c>
      <c r="G186" s="19" t="s">
        <v>44</v>
      </c>
      <c r="H186" s="21" t="s">
        <v>45</v>
      </c>
      <c r="I186" s="21" t="s">
        <v>35</v>
      </c>
      <c r="J186" s="21" t="n">
        <v>2</v>
      </c>
      <c r="K186" s="22" t="n">
        <f aca="false">J186/1</f>
        <v>2</v>
      </c>
      <c r="L186" s="23"/>
      <c r="M186" s="19" t="s">
        <v>46</v>
      </c>
      <c r="N186" s="19" t="s">
        <v>26</v>
      </c>
      <c r="O186" s="23"/>
    </row>
    <row r="187" customFormat="false" ht="41.25" hidden="false" customHeight="true" outlineLevel="0" collapsed="false">
      <c r="A187" s="17" t="e">
        <f aca="false">NA()</f>
        <v>#N/A</v>
      </c>
      <c r="B187" s="17" t="e">
        <f aca="false">NA()</f>
        <v>#N/A</v>
      </c>
      <c r="C187" s="17" t="e">
        <f aca="false">NA()</f>
        <v>#N/A</v>
      </c>
      <c r="F187" s="19" t="s">
        <v>47</v>
      </c>
      <c r="G187" s="19"/>
      <c r="H187" s="19"/>
      <c r="I187" s="19"/>
      <c r="J187" s="19"/>
      <c r="K187" s="21" t="s">
        <v>48</v>
      </c>
      <c r="L187" s="21" t="s">
        <v>49</v>
      </c>
      <c r="M187" s="21" t="s">
        <v>20</v>
      </c>
      <c r="N187" s="21"/>
      <c r="O187" s="23"/>
    </row>
    <row r="188" customFormat="false" ht="77.25" hidden="false" customHeight="false" outlineLevel="0" collapsed="false">
      <c r="A188" s="17" t="e">
        <f aca="false">NA()</f>
        <v>#N/A</v>
      </c>
      <c r="B188" s="17" t="e">
        <f aca="false">NA()</f>
        <v>#N/A</v>
      </c>
      <c r="C188" s="17" t="e">
        <f aca="false">NA()</f>
        <v>#N/A</v>
      </c>
      <c r="F188" s="25" t="s">
        <v>21</v>
      </c>
      <c r="G188" s="19" t="s">
        <v>152</v>
      </c>
      <c r="H188" s="21"/>
      <c r="I188" s="21"/>
      <c r="J188" s="21"/>
      <c r="K188" s="21"/>
      <c r="L188" s="21"/>
      <c r="M188" s="21"/>
      <c r="N188" s="21"/>
      <c r="O188" s="23"/>
    </row>
    <row r="189" customFormat="false" ht="26.25" hidden="false" customHeight="false" outlineLevel="0" collapsed="false">
      <c r="A189" s="17" t="e">
        <f aca="false">NA()</f>
        <v>#N/A</v>
      </c>
      <c r="B189" s="17" t="e">
        <f aca="false">NA()</f>
        <v>#N/A</v>
      </c>
      <c r="C189" s="17" t="e">
        <f aca="false">NA()</f>
        <v>#N/A</v>
      </c>
      <c r="F189" s="25" t="s">
        <v>51</v>
      </c>
      <c r="G189" s="19" t="s">
        <v>52</v>
      </c>
      <c r="H189" s="21" t="s">
        <v>53</v>
      </c>
      <c r="I189" s="26" t="n">
        <v>218</v>
      </c>
      <c r="J189" s="26" t="n">
        <v>218</v>
      </c>
      <c r="K189" s="23" t="n">
        <f aca="false">J189/I189</f>
        <v>1</v>
      </c>
      <c r="L189" s="23" t="n">
        <f aca="false">(K189+K190+K191+K192+K193)/5</f>
        <v>1.08930499325236</v>
      </c>
      <c r="M189" s="21"/>
      <c r="N189" s="19" t="s">
        <v>31</v>
      </c>
      <c r="O189" s="23"/>
    </row>
    <row r="190" customFormat="false" ht="26.25" hidden="false" customHeight="false" outlineLevel="0" collapsed="false">
      <c r="A190" s="17" t="e">
        <f aca="false">NA()</f>
        <v>#N/A</v>
      </c>
      <c r="B190" s="17" t="e">
        <f aca="false">NA()</f>
        <v>#N/A</v>
      </c>
      <c r="C190" s="17" t="e">
        <f aca="false">NA()</f>
        <v>#N/A</v>
      </c>
      <c r="F190" s="25" t="s">
        <v>54</v>
      </c>
      <c r="G190" s="19" t="s">
        <v>55</v>
      </c>
      <c r="H190" s="21" t="s">
        <v>56</v>
      </c>
      <c r="I190" s="27" t="n">
        <v>6513.3</v>
      </c>
      <c r="J190" s="27" t="n">
        <v>6513.3</v>
      </c>
      <c r="K190" s="23" t="n">
        <f aca="false">J190/I190</f>
        <v>1</v>
      </c>
      <c r="L190" s="23"/>
      <c r="M190" s="21"/>
      <c r="N190" s="19" t="s">
        <v>77</v>
      </c>
      <c r="O190" s="23"/>
    </row>
    <row r="191" customFormat="false" ht="15.75" hidden="false" customHeight="false" outlineLevel="0" collapsed="false">
      <c r="A191" s="17" t="e">
        <f aca="false">NA()</f>
        <v>#N/A</v>
      </c>
      <c r="B191" s="17" t="e">
        <f aca="false">NA()</f>
        <v>#N/A</v>
      </c>
      <c r="C191" s="17" t="e">
        <f aca="false">NA()</f>
        <v>#N/A</v>
      </c>
      <c r="F191" s="25" t="s">
        <v>58</v>
      </c>
      <c r="G191" s="19" t="s">
        <v>59</v>
      </c>
      <c r="H191" s="21" t="s">
        <v>60</v>
      </c>
      <c r="I191" s="28" t="n">
        <v>1419.9</v>
      </c>
      <c r="J191" s="28" t="n">
        <v>1419.9</v>
      </c>
      <c r="K191" s="23" t="n">
        <f aca="false">J191/I191</f>
        <v>1</v>
      </c>
      <c r="L191" s="23"/>
      <c r="M191" s="21"/>
      <c r="N191" s="21" t="s">
        <v>77</v>
      </c>
      <c r="O191" s="23"/>
    </row>
    <row r="192" customFormat="false" ht="64.5" hidden="false" customHeight="false" outlineLevel="0" collapsed="false">
      <c r="A192" s="17" t="e">
        <f aca="false">NA()</f>
        <v>#N/A</v>
      </c>
      <c r="B192" s="17" t="e">
        <f aca="false">NA()</f>
        <v>#N/A</v>
      </c>
      <c r="C192" s="17" t="e">
        <f aca="false">NA()</f>
        <v>#N/A</v>
      </c>
      <c r="F192" s="25" t="s">
        <v>61</v>
      </c>
      <c r="G192" s="19" t="s">
        <v>62</v>
      </c>
      <c r="H192" s="21" t="s">
        <v>63</v>
      </c>
      <c r="I192" s="29" t="n">
        <v>312</v>
      </c>
      <c r="J192" s="29" t="n">
        <v>442</v>
      </c>
      <c r="K192" s="23" t="n">
        <f aca="false">J192/I192</f>
        <v>1.41666666666667</v>
      </c>
      <c r="L192" s="23"/>
      <c r="M192" s="19" t="s">
        <v>102</v>
      </c>
      <c r="N192" s="19" t="s">
        <v>31</v>
      </c>
      <c r="O192" s="23"/>
    </row>
    <row r="193" customFormat="false" ht="26.25" hidden="false" customHeight="false" outlineLevel="0" collapsed="false">
      <c r="A193" s="17" t="e">
        <f aca="false">NA()</f>
        <v>#N/A</v>
      </c>
      <c r="B193" s="17" t="e">
        <f aca="false">NA()</f>
        <v>#N/A</v>
      </c>
      <c r="C193" s="17" t="e">
        <f aca="false">NA()</f>
        <v>#N/A</v>
      </c>
      <c r="F193" s="25" t="s">
        <v>64</v>
      </c>
      <c r="G193" s="19" t="s">
        <v>65</v>
      </c>
      <c r="H193" s="21" t="s">
        <v>66</v>
      </c>
      <c r="I193" s="21" t="n">
        <v>197.6</v>
      </c>
      <c r="J193" s="21" t="n">
        <v>203.5</v>
      </c>
      <c r="K193" s="23" t="n">
        <f aca="false">J193/I193</f>
        <v>1.02985829959514</v>
      </c>
      <c r="L193" s="23"/>
      <c r="M193" s="21" t="s">
        <v>153</v>
      </c>
      <c r="N193" s="19" t="s">
        <v>31</v>
      </c>
      <c r="O193" s="23"/>
    </row>
    <row r="194" customFormat="false" ht="15.75" hidden="false" customHeight="false" outlineLevel="0" collapsed="false">
      <c r="A194" s="17" t="e">
        <f aca="false">NA()</f>
        <v>#N/A</v>
      </c>
      <c r="B194" s="17" t="e">
        <f aca="false">NA()</f>
        <v>#N/A</v>
      </c>
      <c r="C194" s="17" t="e">
        <f aca="false">NA()</f>
        <v>#N/A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</row>
    <row r="195" customFormat="false" ht="16.5" hidden="false" customHeight="true" outlineLevel="0" collapsed="false">
      <c r="A195" s="17" t="e">
        <f aca="false">NA()</f>
        <v>#N/A</v>
      </c>
      <c r="B195" s="17" t="e">
        <f aca="false">NA()</f>
        <v>#N/A</v>
      </c>
      <c r="C195" s="17" t="e">
        <f aca="false">NA()</f>
        <v>#N/A</v>
      </c>
      <c r="F195" s="19" t="s">
        <v>154</v>
      </c>
      <c r="G195" s="19"/>
      <c r="H195" s="19"/>
      <c r="I195" s="19"/>
      <c r="J195" s="19"/>
      <c r="K195" s="19"/>
      <c r="L195" s="19"/>
      <c r="M195" s="19"/>
      <c r="N195" s="19"/>
      <c r="O195" s="19"/>
    </row>
    <row r="196" customFormat="false" ht="16.5" hidden="false" customHeight="true" outlineLevel="0" collapsed="false">
      <c r="A196" s="17" t="e">
        <f aca="false">NA()</f>
        <v>#N/A</v>
      </c>
      <c r="B196" s="17" t="e">
        <f aca="false">NA()</f>
        <v>#N/A</v>
      </c>
      <c r="C196" s="17" t="e">
        <f aca="false">NA()</f>
        <v>#N/A</v>
      </c>
      <c r="F196" s="19" t="s">
        <v>16</v>
      </c>
      <c r="G196" s="19"/>
      <c r="H196" s="19"/>
      <c r="I196" s="19"/>
      <c r="J196" s="19"/>
      <c r="K196" s="19"/>
      <c r="L196" s="19"/>
      <c r="M196" s="19"/>
      <c r="N196" s="19"/>
      <c r="O196" s="19"/>
    </row>
    <row r="197" customFormat="false" ht="39.75" hidden="false" customHeight="true" outlineLevel="0" collapsed="false">
      <c r="A197" s="17" t="e">
        <f aca="false">NA()</f>
        <v>#N/A</v>
      </c>
      <c r="B197" s="17" t="e">
        <f aca="false">NA()</f>
        <v>#N/A</v>
      </c>
      <c r="C197" s="17" t="e">
        <f aca="false">NA()</f>
        <v>#N/A</v>
      </c>
      <c r="F197" s="19" t="s">
        <v>17</v>
      </c>
      <c r="G197" s="19"/>
      <c r="H197" s="19"/>
      <c r="I197" s="19"/>
      <c r="J197" s="19"/>
      <c r="K197" s="19" t="s">
        <v>18</v>
      </c>
      <c r="L197" s="19" t="s">
        <v>19</v>
      </c>
      <c r="M197" s="19" t="s">
        <v>20</v>
      </c>
      <c r="N197" s="19"/>
      <c r="O197" s="19"/>
    </row>
    <row r="198" customFormat="false" ht="90" hidden="false" customHeight="false" outlineLevel="0" collapsed="false">
      <c r="A198" s="17" t="e">
        <f aca="false">NA()</f>
        <v>#N/A</v>
      </c>
      <c r="B198" s="17" t="e">
        <f aca="false">NA()</f>
        <v>#N/A</v>
      </c>
      <c r="C198" s="17" t="e">
        <f aca="false">NA()</f>
        <v>#N/A</v>
      </c>
      <c r="F198" s="21" t="s">
        <v>21</v>
      </c>
      <c r="G198" s="19" t="s">
        <v>22</v>
      </c>
      <c r="H198" s="21" t="s">
        <v>23</v>
      </c>
      <c r="I198" s="21" t="s">
        <v>24</v>
      </c>
      <c r="J198" s="21" t="n">
        <v>70</v>
      </c>
      <c r="K198" s="23" t="n">
        <f aca="false">J198/20</f>
        <v>3.5</v>
      </c>
      <c r="L198" s="23" t="n">
        <f aca="false">(K198+K199+K200+K201+K202+K203)/6</f>
        <v>1.91985923753666</v>
      </c>
      <c r="M198" s="19" t="s">
        <v>25</v>
      </c>
      <c r="N198" s="19" t="s">
        <v>26</v>
      </c>
      <c r="O198" s="23" t="n">
        <f aca="false">(L198+L206)/2</f>
        <v>1.46101353485224</v>
      </c>
    </row>
    <row r="199" customFormat="false" ht="51.75" hidden="false" customHeight="false" outlineLevel="0" collapsed="false">
      <c r="A199" s="17" t="e">
        <f aca="false">NA()</f>
        <v>#N/A</v>
      </c>
      <c r="B199" s="17" t="e">
        <f aca="false">NA()</f>
        <v>#N/A</v>
      </c>
      <c r="C199" s="17" t="e">
        <f aca="false">NA()</f>
        <v>#N/A</v>
      </c>
      <c r="F199" s="21" t="s">
        <v>27</v>
      </c>
      <c r="G199" s="19" t="s">
        <v>155</v>
      </c>
      <c r="H199" s="21" t="s">
        <v>29</v>
      </c>
      <c r="I199" s="21" t="s">
        <v>156</v>
      </c>
      <c r="J199" s="24" t="n">
        <v>5561</v>
      </c>
      <c r="K199" s="23" t="n">
        <f aca="false">J199/5500</f>
        <v>1.01109090909091</v>
      </c>
      <c r="L199" s="23"/>
      <c r="M199" s="21" t="s">
        <v>70</v>
      </c>
      <c r="N199" s="19" t="s">
        <v>31</v>
      </c>
      <c r="O199" s="23"/>
    </row>
    <row r="200" customFormat="false" ht="128.25" hidden="false" customHeight="false" outlineLevel="0" collapsed="false">
      <c r="A200" s="17" t="e">
        <f aca="false">NA()</f>
        <v>#N/A</v>
      </c>
      <c r="B200" s="17" t="e">
        <f aca="false">NA()</f>
        <v>#N/A</v>
      </c>
      <c r="C200" s="17" t="e">
        <f aca="false">NA()</f>
        <v>#N/A</v>
      </c>
      <c r="F200" s="21" t="s">
        <v>32</v>
      </c>
      <c r="G200" s="19" t="s">
        <v>157</v>
      </c>
      <c r="H200" s="19" t="s">
        <v>34</v>
      </c>
      <c r="I200" s="21" t="s">
        <v>35</v>
      </c>
      <c r="J200" s="21" t="n">
        <v>1</v>
      </c>
      <c r="K200" s="23" t="n">
        <f aca="false">J200/1</f>
        <v>1</v>
      </c>
      <c r="L200" s="23"/>
      <c r="M200" s="21"/>
      <c r="N200" s="19" t="s">
        <v>31</v>
      </c>
      <c r="O200" s="23"/>
    </row>
    <row r="201" customFormat="false" ht="115.5" hidden="false" customHeight="false" outlineLevel="0" collapsed="false">
      <c r="A201" s="17" t="e">
        <f aca="false">NA()</f>
        <v>#N/A</v>
      </c>
      <c r="B201" s="17" t="e">
        <f aca="false">NA()</f>
        <v>#N/A</v>
      </c>
      <c r="C201" s="17" t="e">
        <f aca="false">NA()</f>
        <v>#N/A</v>
      </c>
      <c r="F201" s="21" t="s">
        <v>36</v>
      </c>
      <c r="G201" s="19" t="s">
        <v>158</v>
      </c>
      <c r="H201" s="19" t="s">
        <v>38</v>
      </c>
      <c r="I201" s="21" t="s">
        <v>35</v>
      </c>
      <c r="J201" s="21" t="n">
        <v>1</v>
      </c>
      <c r="K201" s="23" t="n">
        <f aca="false">J201/1</f>
        <v>1</v>
      </c>
      <c r="L201" s="23"/>
      <c r="M201" s="21"/>
      <c r="N201" s="19" t="s">
        <v>31</v>
      </c>
      <c r="O201" s="23"/>
    </row>
    <row r="202" customFormat="false" ht="77.25" hidden="false" customHeight="false" outlineLevel="0" collapsed="false">
      <c r="A202" s="17" t="e">
        <f aca="false">NA()</f>
        <v>#N/A</v>
      </c>
      <c r="B202" s="17" t="e">
        <f aca="false">NA()</f>
        <v>#N/A</v>
      </c>
      <c r="C202" s="17" t="e">
        <f aca="false">NA()</f>
        <v>#N/A</v>
      </c>
      <c r="F202" s="21" t="s">
        <v>39</v>
      </c>
      <c r="G202" s="19" t="s">
        <v>159</v>
      </c>
      <c r="H202" s="19" t="s">
        <v>41</v>
      </c>
      <c r="I202" s="21" t="s">
        <v>160</v>
      </c>
      <c r="J202" s="21" t="n">
        <v>125</v>
      </c>
      <c r="K202" s="23" t="n">
        <f aca="false">J202/124</f>
        <v>1.00806451612903</v>
      </c>
      <c r="L202" s="23"/>
      <c r="M202" s="21" t="s">
        <v>153</v>
      </c>
      <c r="N202" s="19" t="s">
        <v>31</v>
      </c>
      <c r="O202" s="23"/>
    </row>
    <row r="203" customFormat="false" ht="128.25" hidden="false" customHeight="false" outlineLevel="0" collapsed="false">
      <c r="A203" s="17" t="e">
        <f aca="false">NA()</f>
        <v>#N/A</v>
      </c>
      <c r="B203" s="17" t="e">
        <f aca="false">NA()</f>
        <v>#N/A</v>
      </c>
      <c r="C203" s="17" t="e">
        <f aca="false">NA()</f>
        <v>#N/A</v>
      </c>
      <c r="F203" s="21" t="s">
        <v>43</v>
      </c>
      <c r="G203" s="19" t="s">
        <v>44</v>
      </c>
      <c r="H203" s="21" t="s">
        <v>45</v>
      </c>
      <c r="I203" s="21" t="s">
        <v>35</v>
      </c>
      <c r="J203" s="21" t="n">
        <v>4</v>
      </c>
      <c r="K203" s="23" t="n">
        <f aca="false">J203/1</f>
        <v>4</v>
      </c>
      <c r="L203" s="23"/>
      <c r="M203" s="19" t="s">
        <v>46</v>
      </c>
      <c r="N203" s="19" t="s">
        <v>26</v>
      </c>
      <c r="O203" s="23"/>
    </row>
    <row r="204" customFormat="false" ht="31.5" hidden="false" customHeight="true" outlineLevel="0" collapsed="false">
      <c r="A204" s="17" t="e">
        <f aca="false">NA()</f>
        <v>#N/A</v>
      </c>
      <c r="B204" s="17" t="e">
        <f aca="false">NA()</f>
        <v>#N/A</v>
      </c>
      <c r="C204" s="17" t="e">
        <f aca="false">NA()</f>
        <v>#N/A</v>
      </c>
      <c r="F204" s="19" t="s">
        <v>47</v>
      </c>
      <c r="G204" s="19"/>
      <c r="H204" s="19"/>
      <c r="I204" s="19"/>
      <c r="J204" s="19"/>
      <c r="K204" s="21" t="s">
        <v>48</v>
      </c>
      <c r="L204" s="21" t="s">
        <v>49</v>
      </c>
      <c r="M204" s="21" t="s">
        <v>20</v>
      </c>
      <c r="N204" s="21"/>
      <c r="O204" s="23"/>
    </row>
    <row r="205" customFormat="false" ht="77.25" hidden="false" customHeight="false" outlineLevel="0" collapsed="false">
      <c r="A205" s="17" t="e">
        <f aca="false">NA()</f>
        <v>#N/A</v>
      </c>
      <c r="B205" s="17" t="e">
        <f aca="false">NA()</f>
        <v>#N/A</v>
      </c>
      <c r="C205" s="17" t="e">
        <f aca="false">NA()</f>
        <v>#N/A</v>
      </c>
      <c r="F205" s="25" t="s">
        <v>21</v>
      </c>
      <c r="G205" s="19" t="s">
        <v>161</v>
      </c>
      <c r="H205" s="21"/>
      <c r="I205" s="21"/>
      <c r="J205" s="21"/>
      <c r="K205" s="21"/>
      <c r="L205" s="21"/>
      <c r="M205" s="21"/>
      <c r="N205" s="21"/>
      <c r="O205" s="23"/>
    </row>
    <row r="206" customFormat="false" ht="26.25" hidden="false" customHeight="false" outlineLevel="0" collapsed="false">
      <c r="A206" s="17" t="e">
        <f aca="false">NA()</f>
        <v>#N/A</v>
      </c>
      <c r="B206" s="17" t="e">
        <f aca="false">NA()</f>
        <v>#N/A</v>
      </c>
      <c r="C206" s="17" t="e">
        <f aca="false">NA()</f>
        <v>#N/A</v>
      </c>
      <c r="F206" s="25" t="s">
        <v>51</v>
      </c>
      <c r="G206" s="19" t="s">
        <v>52</v>
      </c>
      <c r="H206" s="21" t="s">
        <v>53</v>
      </c>
      <c r="I206" s="26" t="n">
        <v>156</v>
      </c>
      <c r="J206" s="26" t="n">
        <v>156</v>
      </c>
      <c r="K206" s="23" t="n">
        <f aca="false">J206/I206</f>
        <v>1</v>
      </c>
      <c r="L206" s="23" t="n">
        <f aca="false">(K206+K207+K208+K209+K210)/5</f>
        <v>1.00216783216783</v>
      </c>
      <c r="M206" s="21"/>
      <c r="N206" s="19" t="s">
        <v>31</v>
      </c>
      <c r="O206" s="23"/>
    </row>
    <row r="207" customFormat="false" ht="26.25" hidden="false" customHeight="false" outlineLevel="0" collapsed="false">
      <c r="A207" s="17" t="e">
        <f aca="false">NA()</f>
        <v>#N/A</v>
      </c>
      <c r="B207" s="17" t="e">
        <f aca="false">NA()</f>
        <v>#N/A</v>
      </c>
      <c r="C207" s="17" t="e">
        <f aca="false">NA()</f>
        <v>#N/A</v>
      </c>
      <c r="F207" s="25" t="s">
        <v>54</v>
      </c>
      <c r="G207" s="19" t="s">
        <v>55</v>
      </c>
      <c r="H207" s="21" t="s">
        <v>56</v>
      </c>
      <c r="I207" s="27" t="n">
        <v>13661.54</v>
      </c>
      <c r="J207" s="27" t="n">
        <v>13661.54</v>
      </c>
      <c r="K207" s="23" t="n">
        <f aca="false">J207/I207</f>
        <v>1</v>
      </c>
      <c r="L207" s="23"/>
      <c r="M207" s="21"/>
      <c r="N207" s="19" t="s">
        <v>77</v>
      </c>
      <c r="O207" s="23"/>
    </row>
    <row r="208" customFormat="false" ht="15.75" hidden="false" customHeight="false" outlineLevel="0" collapsed="false">
      <c r="A208" s="17" t="e">
        <f aca="false">NA()</f>
        <v>#N/A</v>
      </c>
      <c r="B208" s="17" t="e">
        <f aca="false">NA()</f>
        <v>#N/A</v>
      </c>
      <c r="C208" s="17" t="e">
        <f aca="false">NA()</f>
        <v>#N/A</v>
      </c>
      <c r="F208" s="25" t="s">
        <v>58</v>
      </c>
      <c r="G208" s="19" t="s">
        <v>59</v>
      </c>
      <c r="H208" s="21" t="s">
        <v>60</v>
      </c>
      <c r="I208" s="28" t="n">
        <v>2131.2</v>
      </c>
      <c r="J208" s="28" t="n">
        <v>2131.2</v>
      </c>
      <c r="K208" s="23" t="n">
        <f aca="false">J208/I208</f>
        <v>1</v>
      </c>
      <c r="L208" s="23"/>
      <c r="M208" s="21"/>
      <c r="N208" s="21" t="s">
        <v>77</v>
      </c>
      <c r="O208" s="23"/>
    </row>
    <row r="209" customFormat="false" ht="26.25" hidden="false" customHeight="false" outlineLevel="0" collapsed="false">
      <c r="A209" s="17" t="e">
        <f aca="false">NA()</f>
        <v>#N/A</v>
      </c>
      <c r="B209" s="17" t="e">
        <f aca="false">NA()</f>
        <v>#N/A</v>
      </c>
      <c r="C209" s="17" t="e">
        <f aca="false">NA()</f>
        <v>#N/A</v>
      </c>
      <c r="F209" s="25" t="s">
        <v>61</v>
      </c>
      <c r="G209" s="19" t="s">
        <v>62</v>
      </c>
      <c r="H209" s="21" t="s">
        <v>63</v>
      </c>
      <c r="I209" s="29" t="n">
        <v>208</v>
      </c>
      <c r="J209" s="29" t="n">
        <v>208</v>
      </c>
      <c r="K209" s="23" t="n">
        <f aca="false">J209/I209</f>
        <v>1</v>
      </c>
      <c r="L209" s="23"/>
      <c r="M209" s="21"/>
      <c r="N209" s="19" t="s">
        <v>31</v>
      </c>
      <c r="O209" s="23"/>
    </row>
    <row r="210" customFormat="false" ht="26.25" hidden="false" customHeight="false" outlineLevel="0" collapsed="false">
      <c r="A210" s="17" t="e">
        <f aca="false">NA()</f>
        <v>#N/A</v>
      </c>
      <c r="B210" s="17" t="e">
        <f aca="false">NA()</f>
        <v>#N/A</v>
      </c>
      <c r="C210" s="17" t="e">
        <f aca="false">NA()</f>
        <v>#N/A</v>
      </c>
      <c r="F210" s="25" t="s">
        <v>64</v>
      </c>
      <c r="G210" s="19" t="s">
        <v>65</v>
      </c>
      <c r="H210" s="21" t="s">
        <v>66</v>
      </c>
      <c r="I210" s="21" t="n">
        <v>286</v>
      </c>
      <c r="J210" s="21" t="n">
        <v>289.1</v>
      </c>
      <c r="K210" s="23" t="n">
        <f aca="false">J210/I210</f>
        <v>1.01083916083916</v>
      </c>
      <c r="L210" s="23"/>
      <c r="M210" s="21" t="s">
        <v>153</v>
      </c>
      <c r="N210" s="19" t="s">
        <v>31</v>
      </c>
      <c r="O210" s="23"/>
    </row>
    <row r="211" customFormat="false" ht="15.75" hidden="false" customHeight="false" outlineLevel="0" collapsed="false">
      <c r="A211" s="17" t="e">
        <f aca="false">NA()</f>
        <v>#N/A</v>
      </c>
      <c r="B211" s="17" t="e">
        <f aca="false">NA()</f>
        <v>#N/A</v>
      </c>
      <c r="C211" s="17" t="e">
        <f aca="false">NA()</f>
        <v>#N/A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</row>
    <row r="212" customFormat="false" ht="16.5" hidden="false" customHeight="true" outlineLevel="0" collapsed="false">
      <c r="A212" s="17" t="e">
        <f aca="false">NA()</f>
        <v>#N/A</v>
      </c>
      <c r="B212" s="17" t="e">
        <f aca="false">NA()</f>
        <v>#N/A</v>
      </c>
      <c r="C212" s="17" t="e">
        <f aca="false">NA()</f>
        <v>#N/A</v>
      </c>
      <c r="F212" s="19" t="s">
        <v>162</v>
      </c>
      <c r="G212" s="19"/>
      <c r="H212" s="19"/>
      <c r="I212" s="19"/>
      <c r="J212" s="19"/>
      <c r="K212" s="19"/>
      <c r="L212" s="19"/>
      <c r="M212" s="19"/>
      <c r="N212" s="19"/>
      <c r="O212" s="19"/>
    </row>
    <row r="213" customFormat="false" ht="16.5" hidden="false" customHeight="true" outlineLevel="0" collapsed="false">
      <c r="A213" s="17" t="e">
        <f aca="false">NA()</f>
        <v>#N/A</v>
      </c>
      <c r="B213" s="17" t="e">
        <f aca="false">NA()</f>
        <v>#N/A</v>
      </c>
      <c r="C213" s="17" t="e">
        <f aca="false">NA()</f>
        <v>#N/A</v>
      </c>
      <c r="F213" s="19" t="s">
        <v>16</v>
      </c>
      <c r="G213" s="19"/>
      <c r="H213" s="19"/>
      <c r="I213" s="19"/>
      <c r="J213" s="19"/>
      <c r="K213" s="19"/>
      <c r="L213" s="19"/>
      <c r="M213" s="19"/>
      <c r="N213" s="19"/>
      <c r="O213" s="19"/>
    </row>
    <row r="214" customFormat="false" ht="34.5" hidden="false" customHeight="true" outlineLevel="0" collapsed="false">
      <c r="A214" s="17" t="e">
        <f aca="false">NA()</f>
        <v>#N/A</v>
      </c>
      <c r="B214" s="17" t="e">
        <f aca="false">NA()</f>
        <v>#N/A</v>
      </c>
      <c r="C214" s="17" t="e">
        <f aca="false">NA()</f>
        <v>#N/A</v>
      </c>
      <c r="F214" s="19" t="s">
        <v>17</v>
      </c>
      <c r="G214" s="19"/>
      <c r="H214" s="19"/>
      <c r="I214" s="19"/>
      <c r="J214" s="19"/>
      <c r="K214" s="19" t="s">
        <v>18</v>
      </c>
      <c r="L214" s="19" t="s">
        <v>19</v>
      </c>
      <c r="M214" s="19" t="s">
        <v>20</v>
      </c>
      <c r="N214" s="19"/>
      <c r="O214" s="19"/>
    </row>
    <row r="215" customFormat="false" ht="90" hidden="false" customHeight="false" outlineLevel="0" collapsed="false">
      <c r="A215" s="17" t="e">
        <f aca="false">NA()</f>
        <v>#N/A</v>
      </c>
      <c r="B215" s="17" t="e">
        <f aca="false">NA()</f>
        <v>#N/A</v>
      </c>
      <c r="C215" s="17" t="e">
        <f aca="false">NA()</f>
        <v>#N/A</v>
      </c>
      <c r="F215" s="21" t="s">
        <v>21</v>
      </c>
      <c r="G215" s="19" t="s">
        <v>22</v>
      </c>
      <c r="H215" s="21" t="s">
        <v>23</v>
      </c>
      <c r="I215" s="21" t="s">
        <v>24</v>
      </c>
      <c r="J215" s="21" t="n">
        <v>72</v>
      </c>
      <c r="K215" s="22" t="n">
        <f aca="false">J215/20</f>
        <v>3.6</v>
      </c>
      <c r="L215" s="23" t="n">
        <f aca="false">(K215+K216+K217+K218+K219+K220)/6</f>
        <v>1.79091535433071</v>
      </c>
      <c r="M215" s="19" t="s">
        <v>25</v>
      </c>
      <c r="N215" s="19" t="s">
        <v>26</v>
      </c>
      <c r="O215" s="23" t="n">
        <f aca="false">(L215+L223)/2</f>
        <v>1.40363075408843</v>
      </c>
    </row>
    <row r="216" customFormat="false" ht="51.75" hidden="false" customHeight="false" outlineLevel="0" collapsed="false">
      <c r="A216" s="17" t="e">
        <f aca="false">NA()</f>
        <v>#N/A</v>
      </c>
      <c r="B216" s="17" t="e">
        <f aca="false">NA()</f>
        <v>#N/A</v>
      </c>
      <c r="C216" s="17" t="e">
        <f aca="false">NA()</f>
        <v>#N/A</v>
      </c>
      <c r="F216" s="21" t="s">
        <v>27</v>
      </c>
      <c r="G216" s="19" t="s">
        <v>163</v>
      </c>
      <c r="H216" s="21" t="s">
        <v>29</v>
      </c>
      <c r="I216" s="24" t="s">
        <v>139</v>
      </c>
      <c r="J216" s="24" t="n">
        <v>4330</v>
      </c>
      <c r="K216" s="22" t="n">
        <f aca="false">J216/4000</f>
        <v>1.0825</v>
      </c>
      <c r="L216" s="23"/>
      <c r="M216" s="21" t="s">
        <v>70</v>
      </c>
      <c r="N216" s="19" t="s">
        <v>31</v>
      </c>
      <c r="O216" s="23"/>
    </row>
    <row r="217" customFormat="false" ht="128.25" hidden="false" customHeight="false" outlineLevel="0" collapsed="false">
      <c r="A217" s="17" t="e">
        <f aca="false">NA()</f>
        <v>#N/A</v>
      </c>
      <c r="B217" s="17" t="e">
        <f aca="false">NA()</f>
        <v>#N/A</v>
      </c>
      <c r="C217" s="17" t="e">
        <f aca="false">NA()</f>
        <v>#N/A</v>
      </c>
      <c r="F217" s="21" t="s">
        <v>32</v>
      </c>
      <c r="G217" s="19" t="s">
        <v>164</v>
      </c>
      <c r="H217" s="19" t="s">
        <v>34</v>
      </c>
      <c r="I217" s="21" t="s">
        <v>35</v>
      </c>
      <c r="J217" s="21" t="n">
        <v>1</v>
      </c>
      <c r="K217" s="22" t="n">
        <f aca="false">J217/1</f>
        <v>1</v>
      </c>
      <c r="L217" s="23"/>
      <c r="M217" s="21"/>
      <c r="N217" s="19" t="s">
        <v>31</v>
      </c>
      <c r="O217" s="23"/>
    </row>
    <row r="218" customFormat="false" ht="128.25" hidden="false" customHeight="false" outlineLevel="0" collapsed="false">
      <c r="A218" s="17" t="e">
        <f aca="false">NA()</f>
        <v>#N/A</v>
      </c>
      <c r="B218" s="17" t="e">
        <f aca="false">NA()</f>
        <v>#N/A</v>
      </c>
      <c r="C218" s="17" t="e">
        <f aca="false">NA()</f>
        <v>#N/A</v>
      </c>
      <c r="F218" s="21" t="s">
        <v>36</v>
      </c>
      <c r="G218" s="19" t="s">
        <v>165</v>
      </c>
      <c r="H218" s="19" t="s">
        <v>38</v>
      </c>
      <c r="I218" s="21" t="s">
        <v>35</v>
      </c>
      <c r="J218" s="21" t="n">
        <v>1</v>
      </c>
      <c r="K218" s="22" t="n">
        <f aca="false">J218/1</f>
        <v>1</v>
      </c>
      <c r="L218" s="23"/>
      <c r="M218" s="21"/>
      <c r="N218" s="19" t="s">
        <v>31</v>
      </c>
      <c r="O218" s="23"/>
    </row>
    <row r="219" customFormat="false" ht="77.25" hidden="false" customHeight="false" outlineLevel="0" collapsed="false">
      <c r="A219" s="17" t="e">
        <f aca="false">NA()</f>
        <v>#N/A</v>
      </c>
      <c r="B219" s="17" t="e">
        <f aca="false">NA()</f>
        <v>#N/A</v>
      </c>
      <c r="C219" s="17" t="e">
        <f aca="false">NA()</f>
        <v>#N/A</v>
      </c>
      <c r="F219" s="21" t="s">
        <v>39</v>
      </c>
      <c r="G219" s="19" t="s">
        <v>166</v>
      </c>
      <c r="H219" s="19" t="s">
        <v>41</v>
      </c>
      <c r="I219" s="21" t="s">
        <v>167</v>
      </c>
      <c r="J219" s="21" t="n">
        <v>135</v>
      </c>
      <c r="K219" s="22" t="n">
        <f aca="false">J219/127</f>
        <v>1.06299212598425</v>
      </c>
      <c r="L219" s="23"/>
      <c r="M219" s="21" t="s">
        <v>153</v>
      </c>
      <c r="N219" s="19" t="s">
        <v>31</v>
      </c>
      <c r="O219" s="23"/>
    </row>
    <row r="220" customFormat="false" ht="128.25" hidden="false" customHeight="false" outlineLevel="0" collapsed="false">
      <c r="A220" s="17" t="e">
        <f aca="false">NA()</f>
        <v>#N/A</v>
      </c>
      <c r="B220" s="17" t="e">
        <f aca="false">NA()</f>
        <v>#N/A</v>
      </c>
      <c r="C220" s="17" t="e">
        <f aca="false">NA()</f>
        <v>#N/A</v>
      </c>
      <c r="F220" s="21" t="s">
        <v>43</v>
      </c>
      <c r="G220" s="19" t="s">
        <v>44</v>
      </c>
      <c r="H220" s="21" t="s">
        <v>45</v>
      </c>
      <c r="I220" s="21" t="s">
        <v>35</v>
      </c>
      <c r="J220" s="21" t="n">
        <v>3</v>
      </c>
      <c r="K220" s="22" t="n">
        <f aca="false">J220/1</f>
        <v>3</v>
      </c>
      <c r="L220" s="23"/>
      <c r="M220" s="19" t="s">
        <v>46</v>
      </c>
      <c r="N220" s="19" t="s">
        <v>26</v>
      </c>
      <c r="O220" s="23"/>
    </row>
    <row r="221" customFormat="false" ht="27.75" hidden="false" customHeight="true" outlineLevel="0" collapsed="false">
      <c r="A221" s="17" t="e">
        <f aca="false">NA()</f>
        <v>#N/A</v>
      </c>
      <c r="B221" s="17" t="e">
        <f aca="false">NA()</f>
        <v>#N/A</v>
      </c>
      <c r="C221" s="17" t="e">
        <f aca="false">NA()</f>
        <v>#N/A</v>
      </c>
      <c r="F221" s="19" t="s">
        <v>47</v>
      </c>
      <c r="G221" s="19"/>
      <c r="H221" s="19"/>
      <c r="I221" s="19"/>
      <c r="J221" s="19"/>
      <c r="K221" s="21" t="s">
        <v>48</v>
      </c>
      <c r="L221" s="21" t="s">
        <v>49</v>
      </c>
      <c r="M221" s="21" t="s">
        <v>20</v>
      </c>
      <c r="N221" s="21"/>
      <c r="O221" s="23"/>
    </row>
    <row r="222" customFormat="false" ht="77.25" hidden="false" customHeight="false" outlineLevel="0" collapsed="false">
      <c r="A222" s="17" t="e">
        <f aca="false">NA()</f>
        <v>#N/A</v>
      </c>
      <c r="B222" s="17" t="e">
        <f aca="false">NA()</f>
        <v>#N/A</v>
      </c>
      <c r="C222" s="17" t="e">
        <f aca="false">NA()</f>
        <v>#N/A</v>
      </c>
      <c r="F222" s="25" t="s">
        <v>21</v>
      </c>
      <c r="G222" s="19" t="s">
        <v>168</v>
      </c>
      <c r="H222" s="21"/>
      <c r="I222" s="21"/>
      <c r="J222" s="21"/>
      <c r="K222" s="21"/>
      <c r="L222" s="21"/>
      <c r="M222" s="21"/>
      <c r="N222" s="21"/>
      <c r="O222" s="23"/>
    </row>
    <row r="223" customFormat="false" ht="26.25" hidden="false" customHeight="false" outlineLevel="0" collapsed="false">
      <c r="A223" s="17" t="e">
        <f aca="false">NA()</f>
        <v>#N/A</v>
      </c>
      <c r="B223" s="17" t="e">
        <f aca="false">NA()</f>
        <v>#N/A</v>
      </c>
      <c r="C223" s="17" t="e">
        <f aca="false">NA()</f>
        <v>#N/A</v>
      </c>
      <c r="F223" s="25" t="s">
        <v>51</v>
      </c>
      <c r="G223" s="19" t="s">
        <v>52</v>
      </c>
      <c r="H223" s="21" t="s">
        <v>53</v>
      </c>
      <c r="I223" s="26" t="n">
        <v>156</v>
      </c>
      <c r="J223" s="26" t="n">
        <v>156</v>
      </c>
      <c r="K223" s="23" t="n">
        <f aca="false">J223/I223</f>
        <v>1</v>
      </c>
      <c r="L223" s="23" t="n">
        <f aca="false">(K223+K224+K225+K226+K227)/5</f>
        <v>1.01634615384615</v>
      </c>
      <c r="M223" s="21"/>
      <c r="N223" s="19" t="s">
        <v>31</v>
      </c>
      <c r="O223" s="23"/>
    </row>
    <row r="224" customFormat="false" ht="26.25" hidden="false" customHeight="false" outlineLevel="0" collapsed="false">
      <c r="A224" s="17" t="e">
        <f aca="false">NA()</f>
        <v>#N/A</v>
      </c>
      <c r="B224" s="17" t="e">
        <f aca="false">NA()</f>
        <v>#N/A</v>
      </c>
      <c r="C224" s="17" t="e">
        <f aca="false">NA()</f>
        <v>#N/A</v>
      </c>
      <c r="F224" s="25" t="s">
        <v>54</v>
      </c>
      <c r="G224" s="19" t="s">
        <v>55</v>
      </c>
      <c r="H224" s="21" t="s">
        <v>56</v>
      </c>
      <c r="I224" s="27" t="n">
        <v>10276.92</v>
      </c>
      <c r="J224" s="27" t="n">
        <v>10276.92</v>
      </c>
      <c r="K224" s="23" t="n">
        <f aca="false">J224/I224</f>
        <v>1</v>
      </c>
      <c r="L224" s="23"/>
      <c r="M224" s="21"/>
      <c r="N224" s="19" t="s">
        <v>77</v>
      </c>
      <c r="O224" s="23"/>
    </row>
    <row r="225" customFormat="false" ht="15.75" hidden="false" customHeight="false" outlineLevel="0" collapsed="false">
      <c r="A225" s="17" t="e">
        <f aca="false">NA()</f>
        <v>#N/A</v>
      </c>
      <c r="B225" s="17" t="e">
        <f aca="false">NA()</f>
        <v>#N/A</v>
      </c>
      <c r="C225" s="17" t="e">
        <f aca="false">NA()</f>
        <v>#N/A</v>
      </c>
      <c r="F225" s="25" t="s">
        <v>58</v>
      </c>
      <c r="G225" s="19" t="s">
        <v>59</v>
      </c>
      <c r="H225" s="21" t="s">
        <v>60</v>
      </c>
      <c r="I225" s="28" t="n">
        <v>1603.2</v>
      </c>
      <c r="J225" s="28" t="n">
        <v>1603.2</v>
      </c>
      <c r="K225" s="23" t="n">
        <f aca="false">J225/I225</f>
        <v>1</v>
      </c>
      <c r="L225" s="23"/>
      <c r="M225" s="21"/>
      <c r="N225" s="21" t="s">
        <v>77</v>
      </c>
      <c r="O225" s="23"/>
    </row>
    <row r="226" customFormat="false" ht="26.25" hidden="false" customHeight="false" outlineLevel="0" collapsed="false">
      <c r="A226" s="17" t="e">
        <f aca="false">NA()</f>
        <v>#N/A</v>
      </c>
      <c r="B226" s="17" t="e">
        <f aca="false">NA()</f>
        <v>#N/A</v>
      </c>
      <c r="C226" s="17" t="e">
        <f aca="false">NA()</f>
        <v>#N/A</v>
      </c>
      <c r="F226" s="25" t="s">
        <v>61</v>
      </c>
      <c r="G226" s="19" t="s">
        <v>62</v>
      </c>
      <c r="H226" s="21" t="s">
        <v>63</v>
      </c>
      <c r="I226" s="29" t="n">
        <v>208</v>
      </c>
      <c r="J226" s="29" t="n">
        <v>208</v>
      </c>
      <c r="K226" s="23" t="n">
        <f aca="false">J226/I226</f>
        <v>1</v>
      </c>
      <c r="L226" s="23"/>
      <c r="M226" s="21"/>
      <c r="N226" s="19" t="s">
        <v>31</v>
      </c>
      <c r="O226" s="23"/>
    </row>
    <row r="227" customFormat="false" ht="26.25" hidden="false" customHeight="false" outlineLevel="0" collapsed="false">
      <c r="A227" s="17" t="e">
        <f aca="false">NA()</f>
        <v>#N/A</v>
      </c>
      <c r="B227" s="17" t="e">
        <f aca="false">NA()</f>
        <v>#N/A</v>
      </c>
      <c r="C227" s="17" t="e">
        <f aca="false">NA()</f>
        <v>#N/A</v>
      </c>
      <c r="F227" s="25" t="s">
        <v>64</v>
      </c>
      <c r="G227" s="19" t="s">
        <v>65</v>
      </c>
      <c r="H227" s="21" t="s">
        <v>66</v>
      </c>
      <c r="I227" s="21" t="n">
        <v>208</v>
      </c>
      <c r="J227" s="21" t="n">
        <v>225</v>
      </c>
      <c r="K227" s="23" t="n">
        <f aca="false">J227/I227</f>
        <v>1.08173076923077</v>
      </c>
      <c r="L227" s="23"/>
      <c r="M227" s="21" t="s">
        <v>153</v>
      </c>
      <c r="N227" s="19" t="s">
        <v>31</v>
      </c>
      <c r="O227" s="23"/>
    </row>
    <row r="228" customFormat="false" ht="15.75" hidden="false" customHeight="false" outlineLevel="0" collapsed="false">
      <c r="A228" s="17" t="e">
        <f aca="false">NA()</f>
        <v>#N/A</v>
      </c>
      <c r="B228" s="17" t="e">
        <f aca="false">NA()</f>
        <v>#N/A</v>
      </c>
      <c r="C228" s="17" t="e">
        <f aca="false">NA()</f>
        <v>#N/A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</row>
    <row r="229" customFormat="false" ht="16.5" hidden="false" customHeight="true" outlineLevel="0" collapsed="false">
      <c r="A229" s="17" t="e">
        <f aca="false">NA()</f>
        <v>#N/A</v>
      </c>
      <c r="B229" s="17" t="e">
        <f aca="false">NA()</f>
        <v>#N/A</v>
      </c>
      <c r="C229" s="17" t="e">
        <f aca="false">NA()</f>
        <v>#N/A</v>
      </c>
      <c r="F229" s="19" t="s">
        <v>169</v>
      </c>
      <c r="G229" s="19"/>
      <c r="H229" s="19"/>
      <c r="I229" s="19"/>
      <c r="J229" s="19"/>
      <c r="K229" s="19"/>
      <c r="L229" s="19"/>
      <c r="M229" s="19"/>
      <c r="N229" s="19"/>
      <c r="O229" s="19"/>
    </row>
    <row r="230" customFormat="false" ht="16.5" hidden="false" customHeight="true" outlineLevel="0" collapsed="false">
      <c r="A230" s="17" t="e">
        <f aca="false">NA()</f>
        <v>#N/A</v>
      </c>
      <c r="B230" s="17" t="e">
        <f aca="false">NA()</f>
        <v>#N/A</v>
      </c>
      <c r="C230" s="17" t="e">
        <f aca="false">NA()</f>
        <v>#N/A</v>
      </c>
      <c r="F230" s="19" t="s">
        <v>16</v>
      </c>
      <c r="G230" s="19"/>
      <c r="H230" s="19"/>
      <c r="I230" s="19"/>
      <c r="J230" s="19"/>
      <c r="K230" s="19"/>
      <c r="L230" s="19"/>
      <c r="M230" s="19"/>
      <c r="N230" s="19"/>
      <c r="O230" s="19"/>
    </row>
    <row r="231" customFormat="false" ht="37.5" hidden="false" customHeight="true" outlineLevel="0" collapsed="false">
      <c r="A231" s="17" t="e">
        <f aca="false">NA()</f>
        <v>#N/A</v>
      </c>
      <c r="B231" s="17" t="e">
        <f aca="false">NA()</f>
        <v>#N/A</v>
      </c>
      <c r="C231" s="17" t="e">
        <f aca="false">NA()</f>
        <v>#N/A</v>
      </c>
      <c r="F231" s="19" t="s">
        <v>17</v>
      </c>
      <c r="G231" s="19"/>
      <c r="H231" s="19"/>
      <c r="I231" s="19"/>
      <c r="J231" s="19"/>
      <c r="K231" s="19" t="s">
        <v>18</v>
      </c>
      <c r="L231" s="19" t="s">
        <v>19</v>
      </c>
      <c r="M231" s="19" t="s">
        <v>20</v>
      </c>
      <c r="N231" s="19"/>
      <c r="O231" s="19"/>
    </row>
    <row r="232" customFormat="false" ht="90" hidden="false" customHeight="false" outlineLevel="0" collapsed="false">
      <c r="A232" s="17" t="e">
        <f aca="false">NA()</f>
        <v>#N/A</v>
      </c>
      <c r="B232" s="17" t="e">
        <f aca="false">NA()</f>
        <v>#N/A</v>
      </c>
      <c r="C232" s="17" t="e">
        <f aca="false">NA()</f>
        <v>#N/A</v>
      </c>
      <c r="F232" s="21" t="s">
        <v>21</v>
      </c>
      <c r="G232" s="19" t="s">
        <v>22</v>
      </c>
      <c r="H232" s="21" t="s">
        <v>23</v>
      </c>
      <c r="I232" s="21" t="s">
        <v>24</v>
      </c>
      <c r="J232" s="21" t="n">
        <v>50</v>
      </c>
      <c r="K232" s="23" t="n">
        <f aca="false">J232/20</f>
        <v>2.5</v>
      </c>
      <c r="L232" s="23" t="n">
        <f aca="false">(K232+K233+K234+K235+K236+K237)/6</f>
        <v>1.58333333333333</v>
      </c>
      <c r="M232" s="19" t="s">
        <v>25</v>
      </c>
      <c r="N232" s="19" t="s">
        <v>26</v>
      </c>
      <c r="O232" s="23" t="n">
        <f aca="false">(L232+L240)/2</f>
        <v>1.29166666666667</v>
      </c>
    </row>
    <row r="233" customFormat="false" ht="51.75" hidden="false" customHeight="false" outlineLevel="0" collapsed="false">
      <c r="A233" s="17" t="e">
        <f aca="false">NA()</f>
        <v>#N/A</v>
      </c>
      <c r="B233" s="17" t="e">
        <f aca="false">NA()</f>
        <v>#N/A</v>
      </c>
      <c r="C233" s="17" t="e">
        <f aca="false">NA()</f>
        <v>#N/A</v>
      </c>
      <c r="F233" s="21" t="s">
        <v>27</v>
      </c>
      <c r="G233" s="19" t="s">
        <v>170</v>
      </c>
      <c r="H233" s="21" t="s">
        <v>29</v>
      </c>
      <c r="I233" s="21" t="s">
        <v>171</v>
      </c>
      <c r="J233" s="24" t="n">
        <v>3100</v>
      </c>
      <c r="K233" s="23" t="n">
        <f aca="false">J233/3100</f>
        <v>1</v>
      </c>
      <c r="L233" s="23"/>
      <c r="M233" s="21"/>
      <c r="N233" s="19" t="s">
        <v>31</v>
      </c>
      <c r="O233" s="23"/>
    </row>
    <row r="234" customFormat="false" ht="128.25" hidden="false" customHeight="false" outlineLevel="0" collapsed="false">
      <c r="A234" s="17" t="e">
        <f aca="false">NA()</f>
        <v>#N/A</v>
      </c>
      <c r="B234" s="17" t="e">
        <f aca="false">NA()</f>
        <v>#N/A</v>
      </c>
      <c r="C234" s="17" t="e">
        <f aca="false">NA()</f>
        <v>#N/A</v>
      </c>
      <c r="F234" s="21" t="s">
        <v>32</v>
      </c>
      <c r="G234" s="19" t="s">
        <v>172</v>
      </c>
      <c r="H234" s="19" t="s">
        <v>34</v>
      </c>
      <c r="I234" s="21" t="s">
        <v>35</v>
      </c>
      <c r="J234" s="21" t="n">
        <v>1</v>
      </c>
      <c r="K234" s="23" t="n">
        <f aca="false">J234/1</f>
        <v>1</v>
      </c>
      <c r="L234" s="23"/>
      <c r="M234" s="21"/>
      <c r="N234" s="19" t="s">
        <v>31</v>
      </c>
      <c r="O234" s="23"/>
    </row>
    <row r="235" customFormat="false" ht="128.25" hidden="false" customHeight="false" outlineLevel="0" collapsed="false">
      <c r="A235" s="17" t="e">
        <f aca="false">NA()</f>
        <v>#N/A</v>
      </c>
      <c r="B235" s="17" t="e">
        <f aca="false">NA()</f>
        <v>#N/A</v>
      </c>
      <c r="C235" s="17" t="e">
        <f aca="false">NA()</f>
        <v>#N/A</v>
      </c>
      <c r="F235" s="21" t="s">
        <v>36</v>
      </c>
      <c r="G235" s="19" t="s">
        <v>173</v>
      </c>
      <c r="H235" s="19" t="s">
        <v>38</v>
      </c>
      <c r="I235" s="21" t="s">
        <v>35</v>
      </c>
      <c r="J235" s="21" t="n">
        <v>1</v>
      </c>
      <c r="K235" s="23" t="n">
        <f aca="false">J235/1</f>
        <v>1</v>
      </c>
      <c r="L235" s="23"/>
      <c r="M235" s="21"/>
      <c r="N235" s="19" t="s">
        <v>31</v>
      </c>
      <c r="O235" s="23"/>
    </row>
    <row r="236" customFormat="false" ht="77.25" hidden="false" customHeight="false" outlineLevel="0" collapsed="false">
      <c r="A236" s="17" t="e">
        <f aca="false">NA()</f>
        <v>#N/A</v>
      </c>
      <c r="B236" s="17" t="e">
        <f aca="false">NA()</f>
        <v>#N/A</v>
      </c>
      <c r="C236" s="17" t="e">
        <f aca="false">NA()</f>
        <v>#N/A</v>
      </c>
      <c r="F236" s="21" t="s">
        <v>39</v>
      </c>
      <c r="G236" s="19" t="s">
        <v>174</v>
      </c>
      <c r="H236" s="19" t="s">
        <v>41</v>
      </c>
      <c r="I236" s="21" t="s">
        <v>175</v>
      </c>
      <c r="J236" s="21" t="n">
        <v>256</v>
      </c>
      <c r="K236" s="23" t="n">
        <f aca="false">J236/256</f>
        <v>1</v>
      </c>
      <c r="L236" s="23"/>
      <c r="M236" s="21"/>
      <c r="N236" s="19" t="s">
        <v>31</v>
      </c>
      <c r="O236" s="23"/>
    </row>
    <row r="237" customFormat="false" ht="128.25" hidden="false" customHeight="false" outlineLevel="0" collapsed="false">
      <c r="A237" s="17" t="e">
        <f aca="false">NA()</f>
        <v>#N/A</v>
      </c>
      <c r="B237" s="17" t="e">
        <f aca="false">NA()</f>
        <v>#N/A</v>
      </c>
      <c r="C237" s="17" t="e">
        <f aca="false">NA()</f>
        <v>#N/A</v>
      </c>
      <c r="F237" s="21" t="s">
        <v>43</v>
      </c>
      <c r="G237" s="19" t="s">
        <v>44</v>
      </c>
      <c r="H237" s="21" t="s">
        <v>45</v>
      </c>
      <c r="I237" s="21" t="s">
        <v>35</v>
      </c>
      <c r="J237" s="21" t="n">
        <v>3</v>
      </c>
      <c r="K237" s="23" t="n">
        <f aca="false">J237/1</f>
        <v>3</v>
      </c>
      <c r="L237" s="23"/>
      <c r="M237" s="19" t="s">
        <v>46</v>
      </c>
      <c r="N237" s="19" t="s">
        <v>26</v>
      </c>
      <c r="O237" s="23"/>
    </row>
    <row r="238" customFormat="false" ht="34.5" hidden="false" customHeight="true" outlineLevel="0" collapsed="false">
      <c r="A238" s="17" t="e">
        <f aca="false">NA()</f>
        <v>#N/A</v>
      </c>
      <c r="B238" s="17" t="e">
        <f aca="false">NA()</f>
        <v>#N/A</v>
      </c>
      <c r="C238" s="17" t="e">
        <f aca="false">NA()</f>
        <v>#N/A</v>
      </c>
      <c r="F238" s="19" t="s">
        <v>47</v>
      </c>
      <c r="G238" s="19"/>
      <c r="H238" s="19"/>
      <c r="I238" s="19"/>
      <c r="J238" s="19"/>
      <c r="K238" s="21" t="s">
        <v>48</v>
      </c>
      <c r="L238" s="21" t="s">
        <v>49</v>
      </c>
      <c r="M238" s="21" t="s">
        <v>20</v>
      </c>
      <c r="N238" s="21"/>
      <c r="O238" s="23"/>
    </row>
    <row r="239" customFormat="false" ht="77.25" hidden="false" customHeight="false" outlineLevel="0" collapsed="false">
      <c r="A239" s="17" t="e">
        <f aca="false">NA()</f>
        <v>#N/A</v>
      </c>
      <c r="B239" s="17" t="e">
        <f aca="false">NA()</f>
        <v>#N/A</v>
      </c>
      <c r="C239" s="17" t="e">
        <f aca="false">NA()</f>
        <v>#N/A</v>
      </c>
      <c r="F239" s="25" t="s">
        <v>21</v>
      </c>
      <c r="G239" s="19" t="s">
        <v>176</v>
      </c>
      <c r="H239" s="21"/>
      <c r="I239" s="21"/>
      <c r="J239" s="21"/>
      <c r="K239" s="21"/>
      <c r="L239" s="21"/>
      <c r="M239" s="21"/>
      <c r="N239" s="21"/>
      <c r="O239" s="23"/>
    </row>
    <row r="240" customFormat="false" ht="26.25" hidden="false" customHeight="false" outlineLevel="0" collapsed="false">
      <c r="A240" s="17" t="e">
        <f aca="false">NA()</f>
        <v>#N/A</v>
      </c>
      <c r="B240" s="17" t="e">
        <f aca="false">NA()</f>
        <v>#N/A</v>
      </c>
      <c r="C240" s="17" t="e">
        <f aca="false">NA()</f>
        <v>#N/A</v>
      </c>
      <c r="F240" s="25" t="s">
        <v>51</v>
      </c>
      <c r="G240" s="19" t="s">
        <v>52</v>
      </c>
      <c r="H240" s="21" t="s">
        <v>53</v>
      </c>
      <c r="I240" s="26" t="n">
        <v>182</v>
      </c>
      <c r="J240" s="26" t="n">
        <v>182</v>
      </c>
      <c r="K240" s="23" t="n">
        <f aca="false">J240/I240</f>
        <v>1</v>
      </c>
      <c r="L240" s="23" t="n">
        <f aca="false">(K240+K241+K242+K243+K244)/5</f>
        <v>1</v>
      </c>
      <c r="M240" s="21"/>
      <c r="N240" s="19" t="s">
        <v>31</v>
      </c>
      <c r="O240" s="23"/>
    </row>
    <row r="241" customFormat="false" ht="26.25" hidden="false" customHeight="false" outlineLevel="0" collapsed="false">
      <c r="A241" s="17" t="e">
        <f aca="false">NA()</f>
        <v>#N/A</v>
      </c>
      <c r="B241" s="17" t="e">
        <f aca="false">NA()</f>
        <v>#N/A</v>
      </c>
      <c r="C241" s="17" t="e">
        <f aca="false">NA()</f>
        <v>#N/A</v>
      </c>
      <c r="F241" s="25" t="s">
        <v>54</v>
      </c>
      <c r="G241" s="19" t="s">
        <v>55</v>
      </c>
      <c r="H241" s="21" t="s">
        <v>56</v>
      </c>
      <c r="I241" s="27" t="n">
        <v>10184.62</v>
      </c>
      <c r="J241" s="27" t="n">
        <v>10184.62</v>
      </c>
      <c r="K241" s="23" t="n">
        <f aca="false">J241/I241</f>
        <v>1</v>
      </c>
      <c r="L241" s="23"/>
      <c r="M241" s="21"/>
      <c r="N241" s="19" t="s">
        <v>77</v>
      </c>
      <c r="O241" s="23"/>
    </row>
    <row r="242" customFormat="false" ht="15.75" hidden="false" customHeight="false" outlineLevel="0" collapsed="false">
      <c r="A242" s="17" t="e">
        <f aca="false">NA()</f>
        <v>#N/A</v>
      </c>
      <c r="B242" s="17" t="e">
        <f aca="false">NA()</f>
        <v>#N/A</v>
      </c>
      <c r="C242" s="17" t="e">
        <f aca="false">NA()</f>
        <v>#N/A</v>
      </c>
      <c r="F242" s="25" t="s">
        <v>58</v>
      </c>
      <c r="G242" s="19" t="s">
        <v>59</v>
      </c>
      <c r="H242" s="21" t="s">
        <v>60</v>
      </c>
      <c r="I242" s="28" t="n">
        <v>1853.6</v>
      </c>
      <c r="J242" s="28" t="n">
        <v>1853.6</v>
      </c>
      <c r="K242" s="23" t="n">
        <f aca="false">J242/I242</f>
        <v>1</v>
      </c>
      <c r="L242" s="23"/>
      <c r="M242" s="21"/>
      <c r="N242" s="21" t="s">
        <v>77</v>
      </c>
      <c r="O242" s="23"/>
    </row>
    <row r="243" customFormat="false" ht="26.25" hidden="false" customHeight="false" outlineLevel="0" collapsed="false">
      <c r="A243" s="17" t="e">
        <f aca="false">NA()</f>
        <v>#N/A</v>
      </c>
      <c r="B243" s="17" t="e">
        <f aca="false">NA()</f>
        <v>#N/A</v>
      </c>
      <c r="C243" s="17" t="e">
        <f aca="false">NA()</f>
        <v>#N/A</v>
      </c>
      <c r="F243" s="25" t="s">
        <v>61</v>
      </c>
      <c r="G243" s="19" t="s">
        <v>62</v>
      </c>
      <c r="H243" s="21" t="s">
        <v>63</v>
      </c>
      <c r="I243" s="29" t="n">
        <v>156</v>
      </c>
      <c r="J243" s="29" t="n">
        <v>156</v>
      </c>
      <c r="K243" s="23" t="n">
        <f aca="false">J243/I243</f>
        <v>1</v>
      </c>
      <c r="L243" s="23"/>
      <c r="M243" s="21"/>
      <c r="N243" s="19" t="s">
        <v>31</v>
      </c>
      <c r="O243" s="23"/>
    </row>
    <row r="244" customFormat="false" ht="26.25" hidden="false" customHeight="false" outlineLevel="0" collapsed="false">
      <c r="A244" s="17" t="e">
        <f aca="false">NA()</f>
        <v>#N/A</v>
      </c>
      <c r="B244" s="17" t="e">
        <f aca="false">NA()</f>
        <v>#N/A</v>
      </c>
      <c r="C244" s="17" t="e">
        <f aca="false">NA()</f>
        <v>#N/A</v>
      </c>
      <c r="F244" s="25" t="s">
        <v>64</v>
      </c>
      <c r="G244" s="19" t="s">
        <v>65</v>
      </c>
      <c r="H244" s="21" t="s">
        <v>66</v>
      </c>
      <c r="I244" s="21" t="n">
        <v>161.2</v>
      </c>
      <c r="J244" s="21" t="n">
        <v>161.2</v>
      </c>
      <c r="K244" s="23" t="n">
        <f aca="false">J244/I244</f>
        <v>1</v>
      </c>
      <c r="L244" s="23"/>
      <c r="M244" s="21"/>
      <c r="N244" s="19" t="s">
        <v>31</v>
      </c>
      <c r="O244" s="23"/>
    </row>
    <row r="245" customFormat="false" ht="15.75" hidden="false" customHeight="false" outlineLevel="0" collapsed="false">
      <c r="A245" s="17" t="e">
        <f aca="false">NA()</f>
        <v>#N/A</v>
      </c>
      <c r="B245" s="17" t="e">
        <f aca="false">NA()</f>
        <v>#N/A</v>
      </c>
      <c r="C245" s="17" t="e">
        <f aca="false">NA()</f>
        <v>#N/A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</row>
    <row r="246" customFormat="false" ht="16.5" hidden="false" customHeight="true" outlineLevel="0" collapsed="false">
      <c r="A246" s="17" t="e">
        <f aca="false">NA()</f>
        <v>#N/A</v>
      </c>
      <c r="B246" s="17" t="e">
        <f aca="false">NA()</f>
        <v>#N/A</v>
      </c>
      <c r="C246" s="17" t="e">
        <f aca="false">NA()</f>
        <v>#N/A</v>
      </c>
      <c r="F246" s="19" t="s">
        <v>177</v>
      </c>
      <c r="G246" s="19"/>
      <c r="H246" s="19"/>
      <c r="I246" s="19"/>
      <c r="J246" s="19"/>
      <c r="K246" s="19"/>
      <c r="L246" s="19"/>
      <c r="M246" s="19"/>
      <c r="N246" s="19"/>
      <c r="O246" s="19"/>
    </row>
    <row r="247" customFormat="false" ht="16.5" hidden="false" customHeight="true" outlineLevel="0" collapsed="false">
      <c r="A247" s="17" t="e">
        <f aca="false">NA()</f>
        <v>#N/A</v>
      </c>
      <c r="B247" s="17" t="e">
        <f aca="false">NA()</f>
        <v>#N/A</v>
      </c>
      <c r="C247" s="17" t="e">
        <f aca="false">NA()</f>
        <v>#N/A</v>
      </c>
      <c r="F247" s="19" t="s">
        <v>16</v>
      </c>
      <c r="G247" s="19"/>
      <c r="H247" s="19"/>
      <c r="I247" s="19"/>
      <c r="J247" s="19"/>
      <c r="K247" s="19"/>
      <c r="L247" s="19"/>
      <c r="M247" s="19"/>
      <c r="N247" s="19"/>
      <c r="O247" s="19"/>
    </row>
    <row r="248" customFormat="false" ht="35.25" hidden="false" customHeight="true" outlineLevel="0" collapsed="false">
      <c r="A248" s="17" t="e">
        <f aca="false">NA()</f>
        <v>#N/A</v>
      </c>
      <c r="B248" s="17" t="e">
        <f aca="false">NA()</f>
        <v>#N/A</v>
      </c>
      <c r="C248" s="17" t="e">
        <f aca="false">NA()</f>
        <v>#N/A</v>
      </c>
      <c r="F248" s="19" t="s">
        <v>17</v>
      </c>
      <c r="G248" s="19"/>
      <c r="H248" s="19"/>
      <c r="I248" s="19"/>
      <c r="J248" s="19"/>
      <c r="K248" s="19" t="s">
        <v>18</v>
      </c>
      <c r="L248" s="19" t="s">
        <v>19</v>
      </c>
      <c r="M248" s="19" t="s">
        <v>20</v>
      </c>
      <c r="N248" s="19"/>
      <c r="O248" s="19"/>
    </row>
    <row r="249" customFormat="false" ht="90" hidden="false" customHeight="false" outlineLevel="0" collapsed="false">
      <c r="A249" s="17" t="e">
        <f aca="false">NA()</f>
        <v>#N/A</v>
      </c>
      <c r="B249" s="17" t="e">
        <f aca="false">NA()</f>
        <v>#N/A</v>
      </c>
      <c r="C249" s="17" t="e">
        <f aca="false">NA()</f>
        <v>#N/A</v>
      </c>
      <c r="F249" s="21" t="s">
        <v>21</v>
      </c>
      <c r="G249" s="19" t="s">
        <v>22</v>
      </c>
      <c r="H249" s="21" t="s">
        <v>23</v>
      </c>
      <c r="I249" s="21" t="s">
        <v>24</v>
      </c>
      <c r="J249" s="21" t="n">
        <v>67</v>
      </c>
      <c r="K249" s="23" t="n">
        <f aca="false">J249/20</f>
        <v>3.35</v>
      </c>
      <c r="L249" s="23" t="n">
        <f aca="false">(K249+K250+K251+K252+K253+K254)/6</f>
        <v>2.06981307838451</v>
      </c>
      <c r="M249" s="19" t="s">
        <v>25</v>
      </c>
      <c r="N249" s="19" t="s">
        <v>26</v>
      </c>
      <c r="O249" s="23" t="n">
        <f aca="false">(L249+L257)/2</f>
        <v>1.53838886767458</v>
      </c>
    </row>
    <row r="250" customFormat="false" ht="51.75" hidden="false" customHeight="false" outlineLevel="0" collapsed="false">
      <c r="A250" s="17" t="e">
        <f aca="false">NA()</f>
        <v>#N/A</v>
      </c>
      <c r="B250" s="17" t="e">
        <f aca="false">NA()</f>
        <v>#N/A</v>
      </c>
      <c r="C250" s="17" t="e">
        <f aca="false">NA()</f>
        <v>#N/A</v>
      </c>
      <c r="F250" s="21" t="s">
        <v>27</v>
      </c>
      <c r="G250" s="19" t="s">
        <v>178</v>
      </c>
      <c r="H250" s="21" t="s">
        <v>29</v>
      </c>
      <c r="I250" s="21" t="s">
        <v>69</v>
      </c>
      <c r="J250" s="24" t="n">
        <v>3829</v>
      </c>
      <c r="K250" s="23" t="n">
        <f aca="false">J250/3700</f>
        <v>1.03486486486486</v>
      </c>
      <c r="L250" s="23"/>
      <c r="M250" s="21" t="s">
        <v>70</v>
      </c>
      <c r="N250" s="19" t="s">
        <v>31</v>
      </c>
      <c r="O250" s="23"/>
    </row>
    <row r="251" customFormat="false" ht="128.25" hidden="false" customHeight="false" outlineLevel="0" collapsed="false">
      <c r="A251" s="17" t="e">
        <f aca="false">NA()</f>
        <v>#N/A</v>
      </c>
      <c r="B251" s="17" t="e">
        <f aca="false">NA()</f>
        <v>#N/A</v>
      </c>
      <c r="C251" s="17" t="e">
        <f aca="false">NA()</f>
        <v>#N/A</v>
      </c>
      <c r="F251" s="21" t="s">
        <v>32</v>
      </c>
      <c r="G251" s="19" t="s">
        <v>179</v>
      </c>
      <c r="H251" s="19" t="s">
        <v>34</v>
      </c>
      <c r="I251" s="21" t="s">
        <v>35</v>
      </c>
      <c r="J251" s="21" t="n">
        <v>1</v>
      </c>
      <c r="K251" s="23" t="n">
        <f aca="false">J251/1</f>
        <v>1</v>
      </c>
      <c r="L251" s="23"/>
      <c r="M251" s="21"/>
      <c r="N251" s="19" t="s">
        <v>31</v>
      </c>
      <c r="O251" s="23"/>
    </row>
    <row r="252" customFormat="false" ht="128.25" hidden="false" customHeight="false" outlineLevel="0" collapsed="false">
      <c r="A252" s="17" t="e">
        <f aca="false">NA()</f>
        <v>#N/A</v>
      </c>
      <c r="B252" s="17" t="e">
        <f aca="false">NA()</f>
        <v>#N/A</v>
      </c>
      <c r="C252" s="17" t="e">
        <f aca="false">NA()</f>
        <v>#N/A</v>
      </c>
      <c r="F252" s="21" t="s">
        <v>36</v>
      </c>
      <c r="G252" s="19" t="s">
        <v>180</v>
      </c>
      <c r="H252" s="19" t="s">
        <v>38</v>
      </c>
      <c r="I252" s="21" t="s">
        <v>35</v>
      </c>
      <c r="J252" s="21" t="n">
        <v>1</v>
      </c>
      <c r="K252" s="23" t="n">
        <f aca="false">J252/1</f>
        <v>1</v>
      </c>
      <c r="L252" s="23"/>
      <c r="M252" s="21"/>
      <c r="N252" s="19" t="s">
        <v>31</v>
      </c>
      <c r="O252" s="23"/>
    </row>
    <row r="253" customFormat="false" ht="77.25" hidden="false" customHeight="false" outlineLevel="0" collapsed="false">
      <c r="A253" s="17" t="e">
        <f aca="false">NA()</f>
        <v>#N/A</v>
      </c>
      <c r="B253" s="17" t="e">
        <f aca="false">NA()</f>
        <v>#N/A</v>
      </c>
      <c r="C253" s="17" t="e">
        <f aca="false">NA()</f>
        <v>#N/A</v>
      </c>
      <c r="F253" s="21" t="s">
        <v>39</v>
      </c>
      <c r="G253" s="19" t="s">
        <v>181</v>
      </c>
      <c r="H253" s="19" t="s">
        <v>41</v>
      </c>
      <c r="I253" s="21" t="s">
        <v>182</v>
      </c>
      <c r="J253" s="21" t="n">
        <v>152</v>
      </c>
      <c r="K253" s="23" t="n">
        <f aca="false">J253/147</f>
        <v>1.03401360544218</v>
      </c>
      <c r="L253" s="23"/>
      <c r="M253" s="21" t="s">
        <v>153</v>
      </c>
      <c r="N253" s="19" t="s">
        <v>31</v>
      </c>
      <c r="O253" s="23"/>
    </row>
    <row r="254" customFormat="false" ht="128.25" hidden="false" customHeight="false" outlineLevel="0" collapsed="false">
      <c r="A254" s="17" t="e">
        <f aca="false">NA()</f>
        <v>#N/A</v>
      </c>
      <c r="B254" s="17" t="e">
        <f aca="false">NA()</f>
        <v>#N/A</v>
      </c>
      <c r="C254" s="17" t="e">
        <f aca="false">NA()</f>
        <v>#N/A</v>
      </c>
      <c r="F254" s="21" t="s">
        <v>43</v>
      </c>
      <c r="G254" s="19" t="s">
        <v>44</v>
      </c>
      <c r="H254" s="21" t="s">
        <v>45</v>
      </c>
      <c r="I254" s="21" t="s">
        <v>35</v>
      </c>
      <c r="J254" s="21" t="n">
        <v>5</v>
      </c>
      <c r="K254" s="23" t="n">
        <f aca="false">J254/1</f>
        <v>5</v>
      </c>
      <c r="L254" s="23"/>
      <c r="M254" s="19" t="s">
        <v>46</v>
      </c>
      <c r="N254" s="19" t="s">
        <v>26</v>
      </c>
      <c r="O254" s="23"/>
    </row>
    <row r="255" customFormat="false" ht="38.25" hidden="false" customHeight="true" outlineLevel="0" collapsed="false">
      <c r="A255" s="17" t="e">
        <f aca="false">NA()</f>
        <v>#N/A</v>
      </c>
      <c r="B255" s="17" t="e">
        <f aca="false">NA()</f>
        <v>#N/A</v>
      </c>
      <c r="C255" s="17" t="e">
        <f aca="false">NA()</f>
        <v>#N/A</v>
      </c>
      <c r="F255" s="19" t="s">
        <v>47</v>
      </c>
      <c r="G255" s="19"/>
      <c r="H255" s="19"/>
      <c r="I255" s="19"/>
      <c r="J255" s="19"/>
      <c r="K255" s="21" t="s">
        <v>48</v>
      </c>
      <c r="L255" s="21" t="s">
        <v>49</v>
      </c>
      <c r="M255" s="21" t="s">
        <v>20</v>
      </c>
      <c r="N255" s="21"/>
      <c r="O255" s="23"/>
    </row>
    <row r="256" customFormat="false" ht="77.25" hidden="false" customHeight="false" outlineLevel="0" collapsed="false">
      <c r="A256" s="17" t="e">
        <f aca="false">NA()</f>
        <v>#N/A</v>
      </c>
      <c r="B256" s="17" t="e">
        <f aca="false">NA()</f>
        <v>#N/A</v>
      </c>
      <c r="C256" s="17" t="e">
        <f aca="false">NA()</f>
        <v>#N/A</v>
      </c>
      <c r="F256" s="25" t="s">
        <v>21</v>
      </c>
      <c r="G256" s="19" t="s">
        <v>183</v>
      </c>
      <c r="H256" s="21"/>
      <c r="I256" s="21"/>
      <c r="J256" s="21"/>
      <c r="K256" s="21"/>
      <c r="L256" s="21"/>
      <c r="M256" s="21"/>
      <c r="N256" s="21"/>
      <c r="O256" s="23"/>
    </row>
    <row r="257" customFormat="false" ht="26.25" hidden="false" customHeight="false" outlineLevel="0" collapsed="false">
      <c r="A257" s="17" t="e">
        <f aca="false">NA()</f>
        <v>#N/A</v>
      </c>
      <c r="B257" s="17" t="e">
        <f aca="false">NA()</f>
        <v>#N/A</v>
      </c>
      <c r="C257" s="17" t="e">
        <f aca="false">NA()</f>
        <v>#N/A</v>
      </c>
      <c r="F257" s="25" t="s">
        <v>51</v>
      </c>
      <c r="G257" s="19" t="s">
        <v>52</v>
      </c>
      <c r="H257" s="21" t="s">
        <v>53</v>
      </c>
      <c r="I257" s="26" t="n">
        <v>221</v>
      </c>
      <c r="J257" s="26" t="n">
        <v>221</v>
      </c>
      <c r="K257" s="23" t="n">
        <f aca="false">J257/I257</f>
        <v>1</v>
      </c>
      <c r="L257" s="23" t="n">
        <f aca="false">(K257+K258+K259+K260+K261)/5</f>
        <v>1.00696465696466</v>
      </c>
      <c r="M257" s="21"/>
      <c r="N257" s="19" t="s">
        <v>31</v>
      </c>
      <c r="O257" s="23"/>
    </row>
    <row r="258" customFormat="false" ht="26.25" hidden="false" customHeight="false" outlineLevel="0" collapsed="false">
      <c r="A258" s="17" t="e">
        <f aca="false">NA()</f>
        <v>#N/A</v>
      </c>
      <c r="B258" s="17" t="e">
        <f aca="false">NA()</f>
        <v>#N/A</v>
      </c>
      <c r="C258" s="17" t="e">
        <f aca="false">NA()</f>
        <v>#N/A</v>
      </c>
      <c r="F258" s="25" t="s">
        <v>54</v>
      </c>
      <c r="G258" s="19" t="s">
        <v>55</v>
      </c>
      <c r="H258" s="21" t="s">
        <v>56</v>
      </c>
      <c r="I258" s="27" t="n">
        <v>7813.57</v>
      </c>
      <c r="J258" s="27" t="n">
        <v>7813.57</v>
      </c>
      <c r="K258" s="23" t="n">
        <f aca="false">J258/I258</f>
        <v>1</v>
      </c>
      <c r="L258" s="23"/>
      <c r="M258" s="21"/>
      <c r="N258" s="19" t="s">
        <v>77</v>
      </c>
      <c r="O258" s="23"/>
    </row>
    <row r="259" customFormat="false" ht="15.75" hidden="false" customHeight="false" outlineLevel="0" collapsed="false">
      <c r="A259" s="17" t="e">
        <f aca="false">NA()</f>
        <v>#N/A</v>
      </c>
      <c r="B259" s="17" t="e">
        <f aca="false">NA()</f>
        <v>#N/A</v>
      </c>
      <c r="C259" s="17" t="e">
        <f aca="false">NA()</f>
        <v>#N/A</v>
      </c>
      <c r="F259" s="25" t="s">
        <v>58</v>
      </c>
      <c r="G259" s="19" t="s">
        <v>59</v>
      </c>
      <c r="H259" s="21" t="s">
        <v>60</v>
      </c>
      <c r="I259" s="28" t="n">
        <v>1726.8</v>
      </c>
      <c r="J259" s="28" t="n">
        <v>1726.8</v>
      </c>
      <c r="K259" s="23" t="n">
        <f aca="false">J259/I259</f>
        <v>1</v>
      </c>
      <c r="L259" s="23"/>
      <c r="M259" s="21"/>
      <c r="N259" s="21" t="s">
        <v>77</v>
      </c>
      <c r="O259" s="23"/>
    </row>
    <row r="260" customFormat="false" ht="26.25" hidden="false" customHeight="false" outlineLevel="0" collapsed="false">
      <c r="A260" s="17" t="e">
        <f aca="false">NA()</f>
        <v>#N/A</v>
      </c>
      <c r="B260" s="17" t="e">
        <f aca="false">NA()</f>
        <v>#N/A</v>
      </c>
      <c r="C260" s="17" t="e">
        <f aca="false">NA()</f>
        <v>#N/A</v>
      </c>
      <c r="F260" s="25" t="s">
        <v>61</v>
      </c>
      <c r="G260" s="19" t="s">
        <v>62</v>
      </c>
      <c r="H260" s="21" t="s">
        <v>63</v>
      </c>
      <c r="I260" s="29" t="n">
        <v>208</v>
      </c>
      <c r="J260" s="29" t="n">
        <v>208</v>
      </c>
      <c r="K260" s="23" t="n">
        <f aca="false">J260/I260</f>
        <v>1</v>
      </c>
      <c r="L260" s="23"/>
      <c r="M260" s="21"/>
      <c r="N260" s="19" t="s">
        <v>31</v>
      </c>
      <c r="O260" s="23"/>
    </row>
    <row r="261" customFormat="false" ht="26.25" hidden="false" customHeight="false" outlineLevel="0" collapsed="false">
      <c r="A261" s="17" t="e">
        <f aca="false">NA()</f>
        <v>#N/A</v>
      </c>
      <c r="B261" s="17" t="e">
        <f aca="false">NA()</f>
        <v>#N/A</v>
      </c>
      <c r="C261" s="17" t="e">
        <f aca="false">NA()</f>
        <v>#N/A</v>
      </c>
      <c r="F261" s="25" t="s">
        <v>64</v>
      </c>
      <c r="G261" s="19" t="s">
        <v>65</v>
      </c>
      <c r="H261" s="21" t="s">
        <v>66</v>
      </c>
      <c r="I261" s="21" t="n">
        <v>192.4</v>
      </c>
      <c r="J261" s="21" t="n">
        <v>199.1</v>
      </c>
      <c r="K261" s="23" t="n">
        <f aca="false">J261/I261</f>
        <v>1.03482328482328</v>
      </c>
      <c r="L261" s="23"/>
      <c r="M261" s="21" t="s">
        <v>153</v>
      </c>
      <c r="N261" s="19" t="s">
        <v>31</v>
      </c>
      <c r="O261" s="23"/>
    </row>
    <row r="262" customFormat="false" ht="15.75" hidden="false" customHeight="false" outlineLevel="0" collapsed="false">
      <c r="A262" s="17" t="e">
        <f aca="false">NA()</f>
        <v>#N/A</v>
      </c>
      <c r="B262" s="17" t="e">
        <f aca="false">NA()</f>
        <v>#N/A</v>
      </c>
      <c r="C262" s="17" t="e">
        <f aca="false">NA()</f>
        <v>#N/A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</row>
    <row r="263" customFormat="false" ht="16.5" hidden="false" customHeight="true" outlineLevel="0" collapsed="false">
      <c r="A263" s="17" t="e">
        <f aca="false">NA()</f>
        <v>#N/A</v>
      </c>
      <c r="B263" s="17" t="e">
        <f aca="false">NA()</f>
        <v>#N/A</v>
      </c>
      <c r="C263" s="17" t="e">
        <f aca="false">NA()</f>
        <v>#N/A</v>
      </c>
      <c r="F263" s="19" t="s">
        <v>184</v>
      </c>
      <c r="G263" s="19"/>
      <c r="H263" s="19"/>
      <c r="I263" s="19"/>
      <c r="J263" s="19"/>
      <c r="K263" s="19"/>
      <c r="L263" s="19"/>
      <c r="M263" s="19"/>
      <c r="N263" s="19"/>
      <c r="O263" s="19"/>
    </row>
    <row r="264" customFormat="false" ht="16.5" hidden="false" customHeight="true" outlineLevel="0" collapsed="false">
      <c r="A264" s="17" t="e">
        <f aca="false">NA()</f>
        <v>#N/A</v>
      </c>
      <c r="B264" s="17" t="e">
        <f aca="false">NA()</f>
        <v>#N/A</v>
      </c>
      <c r="C264" s="17" t="e">
        <f aca="false">NA()</f>
        <v>#N/A</v>
      </c>
      <c r="F264" s="19" t="s">
        <v>16</v>
      </c>
      <c r="G264" s="19"/>
      <c r="H264" s="19"/>
      <c r="I264" s="19"/>
      <c r="J264" s="19"/>
      <c r="K264" s="19"/>
      <c r="L264" s="19"/>
      <c r="M264" s="19"/>
      <c r="N264" s="19"/>
      <c r="O264" s="19"/>
    </row>
    <row r="265" customFormat="false" ht="30.75" hidden="false" customHeight="true" outlineLevel="0" collapsed="false">
      <c r="A265" s="17" t="e">
        <f aca="false">NA()</f>
        <v>#N/A</v>
      </c>
      <c r="B265" s="17" t="e">
        <f aca="false">NA()</f>
        <v>#N/A</v>
      </c>
      <c r="C265" s="17" t="e">
        <f aca="false">NA()</f>
        <v>#N/A</v>
      </c>
      <c r="F265" s="19" t="s">
        <v>17</v>
      </c>
      <c r="G265" s="19"/>
      <c r="H265" s="19"/>
      <c r="I265" s="19"/>
      <c r="J265" s="19"/>
      <c r="K265" s="19" t="s">
        <v>18</v>
      </c>
      <c r="L265" s="19" t="s">
        <v>19</v>
      </c>
      <c r="M265" s="19" t="s">
        <v>20</v>
      </c>
      <c r="N265" s="19"/>
      <c r="O265" s="19"/>
    </row>
    <row r="266" customFormat="false" ht="90" hidden="false" customHeight="false" outlineLevel="0" collapsed="false">
      <c r="A266" s="17" t="e">
        <f aca="false">NA()</f>
        <v>#N/A</v>
      </c>
      <c r="B266" s="17" t="e">
        <f aca="false">NA()</f>
        <v>#N/A</v>
      </c>
      <c r="C266" s="17" t="e">
        <f aca="false">NA()</f>
        <v>#N/A</v>
      </c>
      <c r="F266" s="21" t="s">
        <v>21</v>
      </c>
      <c r="G266" s="19" t="s">
        <v>22</v>
      </c>
      <c r="H266" s="21" t="s">
        <v>23</v>
      </c>
      <c r="I266" s="21" t="s">
        <v>24</v>
      </c>
      <c r="J266" s="21" t="n">
        <v>66</v>
      </c>
      <c r="K266" s="23" t="n">
        <f aca="false">J266/20</f>
        <v>3.3</v>
      </c>
      <c r="L266" s="23" t="n">
        <f aca="false">(K266+K267+K268+K269+K270+K271)/6</f>
        <v>1.88333333333333</v>
      </c>
      <c r="M266" s="19" t="s">
        <v>25</v>
      </c>
      <c r="N266" s="19" t="s">
        <v>26</v>
      </c>
      <c r="O266" s="23" t="n">
        <f aca="false">(L266+L274)/2</f>
        <v>1.44166666666667</v>
      </c>
    </row>
    <row r="267" customFormat="false" ht="51.75" hidden="false" customHeight="false" outlineLevel="0" collapsed="false">
      <c r="A267" s="17" t="e">
        <f aca="false">NA()</f>
        <v>#N/A</v>
      </c>
      <c r="B267" s="17" t="e">
        <f aca="false">NA()</f>
        <v>#N/A</v>
      </c>
      <c r="C267" s="17" t="e">
        <f aca="false">NA()</f>
        <v>#N/A</v>
      </c>
      <c r="F267" s="21" t="s">
        <v>27</v>
      </c>
      <c r="G267" s="19" t="s">
        <v>185</v>
      </c>
      <c r="H267" s="21" t="s">
        <v>29</v>
      </c>
      <c r="I267" s="21" t="s">
        <v>186</v>
      </c>
      <c r="J267" s="24" t="n">
        <v>10000</v>
      </c>
      <c r="K267" s="23" t="n">
        <f aca="false">J267/10000</f>
        <v>1</v>
      </c>
      <c r="L267" s="23"/>
      <c r="M267" s="21"/>
      <c r="N267" s="19" t="s">
        <v>31</v>
      </c>
      <c r="O267" s="23"/>
    </row>
    <row r="268" customFormat="false" ht="128.25" hidden="false" customHeight="false" outlineLevel="0" collapsed="false">
      <c r="A268" s="17" t="e">
        <f aca="false">NA()</f>
        <v>#N/A</v>
      </c>
      <c r="B268" s="17" t="e">
        <f aca="false">NA()</f>
        <v>#N/A</v>
      </c>
      <c r="C268" s="17" t="e">
        <f aca="false">NA()</f>
        <v>#N/A</v>
      </c>
      <c r="F268" s="21" t="s">
        <v>32</v>
      </c>
      <c r="G268" s="19" t="s">
        <v>187</v>
      </c>
      <c r="H268" s="19" t="s">
        <v>34</v>
      </c>
      <c r="I268" s="21" t="s">
        <v>35</v>
      </c>
      <c r="J268" s="21" t="n">
        <v>1</v>
      </c>
      <c r="K268" s="23" t="n">
        <f aca="false">J268/1</f>
        <v>1</v>
      </c>
      <c r="L268" s="23"/>
      <c r="M268" s="21"/>
      <c r="N268" s="19" t="s">
        <v>31</v>
      </c>
      <c r="O268" s="23"/>
    </row>
    <row r="269" customFormat="false" ht="128.25" hidden="false" customHeight="false" outlineLevel="0" collapsed="false">
      <c r="A269" s="17" t="e">
        <f aca="false">NA()</f>
        <v>#N/A</v>
      </c>
      <c r="B269" s="17" t="e">
        <f aca="false">NA()</f>
        <v>#N/A</v>
      </c>
      <c r="C269" s="17" t="e">
        <f aca="false">NA()</f>
        <v>#N/A</v>
      </c>
      <c r="F269" s="21" t="s">
        <v>36</v>
      </c>
      <c r="G269" s="19" t="s">
        <v>188</v>
      </c>
      <c r="H269" s="19" t="s">
        <v>38</v>
      </c>
      <c r="I269" s="21" t="s">
        <v>35</v>
      </c>
      <c r="J269" s="21" t="n">
        <v>1</v>
      </c>
      <c r="K269" s="23" t="n">
        <f aca="false">J269/1</f>
        <v>1</v>
      </c>
      <c r="L269" s="23"/>
      <c r="M269" s="21"/>
      <c r="N269" s="19" t="s">
        <v>31</v>
      </c>
      <c r="O269" s="23"/>
    </row>
    <row r="270" customFormat="false" ht="77.25" hidden="false" customHeight="false" outlineLevel="0" collapsed="false">
      <c r="A270" s="17" t="e">
        <f aca="false">NA()</f>
        <v>#N/A</v>
      </c>
      <c r="B270" s="17" t="e">
        <f aca="false">NA()</f>
        <v>#N/A</v>
      </c>
      <c r="C270" s="17" t="e">
        <f aca="false">NA()</f>
        <v>#N/A</v>
      </c>
      <c r="F270" s="21" t="s">
        <v>39</v>
      </c>
      <c r="G270" s="19" t="s">
        <v>189</v>
      </c>
      <c r="H270" s="19" t="s">
        <v>41</v>
      </c>
      <c r="I270" s="21" t="s">
        <v>190</v>
      </c>
      <c r="J270" s="21" t="n">
        <v>84</v>
      </c>
      <c r="K270" s="23" t="n">
        <f aca="false">J270/84</f>
        <v>1</v>
      </c>
      <c r="L270" s="23"/>
      <c r="M270" s="19"/>
      <c r="N270" s="19" t="s">
        <v>31</v>
      </c>
      <c r="O270" s="23"/>
    </row>
    <row r="271" customFormat="false" ht="128.25" hidden="false" customHeight="false" outlineLevel="0" collapsed="false">
      <c r="A271" s="17" t="e">
        <f aca="false">NA()</f>
        <v>#N/A</v>
      </c>
      <c r="B271" s="17" t="e">
        <f aca="false">NA()</f>
        <v>#N/A</v>
      </c>
      <c r="C271" s="17" t="e">
        <f aca="false">NA()</f>
        <v>#N/A</v>
      </c>
      <c r="F271" s="21" t="s">
        <v>43</v>
      </c>
      <c r="G271" s="19" t="s">
        <v>44</v>
      </c>
      <c r="H271" s="21" t="s">
        <v>45</v>
      </c>
      <c r="I271" s="21" t="s">
        <v>35</v>
      </c>
      <c r="J271" s="21" t="n">
        <v>4</v>
      </c>
      <c r="K271" s="23" t="n">
        <f aca="false">J271/1</f>
        <v>4</v>
      </c>
      <c r="L271" s="23"/>
      <c r="M271" s="19" t="s">
        <v>46</v>
      </c>
      <c r="N271" s="19" t="s">
        <v>26</v>
      </c>
      <c r="O271" s="23"/>
    </row>
    <row r="272" customFormat="false" ht="32.25" hidden="false" customHeight="true" outlineLevel="0" collapsed="false">
      <c r="A272" s="17" t="e">
        <f aca="false">NA()</f>
        <v>#N/A</v>
      </c>
      <c r="B272" s="17" t="e">
        <f aca="false">NA()</f>
        <v>#N/A</v>
      </c>
      <c r="C272" s="17" t="e">
        <f aca="false">NA()</f>
        <v>#N/A</v>
      </c>
      <c r="F272" s="19" t="s">
        <v>47</v>
      </c>
      <c r="G272" s="19"/>
      <c r="H272" s="19"/>
      <c r="I272" s="19"/>
      <c r="J272" s="19"/>
      <c r="K272" s="21" t="s">
        <v>48</v>
      </c>
      <c r="L272" s="21" t="s">
        <v>49</v>
      </c>
      <c r="M272" s="21" t="s">
        <v>20</v>
      </c>
      <c r="N272" s="21"/>
      <c r="O272" s="23"/>
    </row>
    <row r="273" customFormat="false" ht="77.25" hidden="false" customHeight="false" outlineLevel="0" collapsed="false">
      <c r="A273" s="17" t="e">
        <f aca="false">NA()</f>
        <v>#N/A</v>
      </c>
      <c r="B273" s="17" t="e">
        <f aca="false">NA()</f>
        <v>#N/A</v>
      </c>
      <c r="C273" s="17" t="e">
        <f aca="false">NA()</f>
        <v>#N/A</v>
      </c>
      <c r="F273" s="25" t="s">
        <v>21</v>
      </c>
      <c r="G273" s="19" t="s">
        <v>191</v>
      </c>
      <c r="H273" s="21"/>
      <c r="I273" s="21"/>
      <c r="J273" s="21"/>
      <c r="K273" s="21"/>
      <c r="L273" s="21"/>
      <c r="M273" s="21"/>
      <c r="N273" s="21"/>
      <c r="O273" s="23"/>
    </row>
    <row r="274" customFormat="false" ht="26.25" hidden="false" customHeight="false" outlineLevel="0" collapsed="false">
      <c r="A274" s="17" t="e">
        <f aca="false">NA()</f>
        <v>#N/A</v>
      </c>
      <c r="B274" s="17" t="e">
        <f aca="false">NA()</f>
        <v>#N/A</v>
      </c>
      <c r="C274" s="17" t="e">
        <f aca="false">NA()</f>
        <v>#N/A</v>
      </c>
      <c r="F274" s="25" t="s">
        <v>51</v>
      </c>
      <c r="G274" s="19" t="s">
        <v>52</v>
      </c>
      <c r="H274" s="21" t="s">
        <v>53</v>
      </c>
      <c r="I274" s="26" t="n">
        <v>218</v>
      </c>
      <c r="J274" s="26" t="n">
        <v>218</v>
      </c>
      <c r="K274" s="23" t="n">
        <f aca="false">J274/I274</f>
        <v>1</v>
      </c>
      <c r="L274" s="23" t="n">
        <f aca="false">(K274+K275+K276+K277+K278)/5</f>
        <v>1</v>
      </c>
      <c r="M274" s="21"/>
      <c r="N274" s="19" t="s">
        <v>31</v>
      </c>
      <c r="O274" s="23"/>
    </row>
    <row r="275" customFormat="false" ht="26.25" hidden="false" customHeight="false" outlineLevel="0" collapsed="false">
      <c r="A275" s="17" t="e">
        <f aca="false">NA()</f>
        <v>#N/A</v>
      </c>
      <c r="B275" s="17" t="e">
        <f aca="false">NA()</f>
        <v>#N/A</v>
      </c>
      <c r="C275" s="17" t="e">
        <f aca="false">NA()</f>
        <v>#N/A</v>
      </c>
      <c r="F275" s="25" t="s">
        <v>54</v>
      </c>
      <c r="G275" s="19" t="s">
        <v>55</v>
      </c>
      <c r="H275" s="21" t="s">
        <v>56</v>
      </c>
      <c r="I275" s="27" t="n">
        <v>9900.92</v>
      </c>
      <c r="J275" s="27" t="n">
        <v>9900.92</v>
      </c>
      <c r="K275" s="23" t="n">
        <f aca="false">J275/I275</f>
        <v>1</v>
      </c>
      <c r="L275" s="23"/>
      <c r="M275" s="21"/>
      <c r="N275" s="19" t="s">
        <v>77</v>
      </c>
      <c r="O275" s="23"/>
    </row>
    <row r="276" customFormat="false" ht="15.75" hidden="false" customHeight="false" outlineLevel="0" collapsed="false">
      <c r="A276" s="17" t="e">
        <f aca="false">NA()</f>
        <v>#N/A</v>
      </c>
      <c r="B276" s="17" t="e">
        <f aca="false">NA()</f>
        <v>#N/A</v>
      </c>
      <c r="C276" s="17" t="e">
        <f aca="false">NA()</f>
        <v>#N/A</v>
      </c>
      <c r="F276" s="25" t="s">
        <v>58</v>
      </c>
      <c r="G276" s="19" t="s">
        <v>59</v>
      </c>
      <c r="H276" s="21" t="s">
        <v>60</v>
      </c>
      <c r="I276" s="28" t="n">
        <v>2158.4</v>
      </c>
      <c r="J276" s="28" t="n">
        <v>2158.4</v>
      </c>
      <c r="K276" s="23" t="n">
        <f aca="false">J276/I276</f>
        <v>1</v>
      </c>
      <c r="L276" s="23"/>
      <c r="M276" s="21"/>
      <c r="N276" s="21" t="s">
        <v>77</v>
      </c>
      <c r="O276" s="23"/>
    </row>
    <row r="277" customFormat="false" ht="26.25" hidden="false" customHeight="false" outlineLevel="0" collapsed="false">
      <c r="A277" s="17" t="e">
        <f aca="false">NA()</f>
        <v>#N/A</v>
      </c>
      <c r="B277" s="17" t="e">
        <f aca="false">NA()</f>
        <v>#N/A</v>
      </c>
      <c r="C277" s="17" t="e">
        <f aca="false">NA()</f>
        <v>#N/A</v>
      </c>
      <c r="F277" s="25" t="s">
        <v>61</v>
      </c>
      <c r="G277" s="19" t="s">
        <v>62</v>
      </c>
      <c r="H277" s="21" t="s">
        <v>63</v>
      </c>
      <c r="I277" s="29" t="n">
        <v>416</v>
      </c>
      <c r="J277" s="29" t="n">
        <v>416</v>
      </c>
      <c r="K277" s="23" t="n">
        <f aca="false">J277/I277</f>
        <v>1</v>
      </c>
      <c r="L277" s="23"/>
      <c r="M277" s="21"/>
      <c r="N277" s="19" t="s">
        <v>31</v>
      </c>
      <c r="O277" s="23"/>
    </row>
    <row r="278" customFormat="false" ht="26.25" hidden="false" customHeight="false" outlineLevel="0" collapsed="false">
      <c r="A278" s="17" t="e">
        <f aca="false">NA()</f>
        <v>#N/A</v>
      </c>
      <c r="B278" s="17" t="e">
        <f aca="false">NA()</f>
        <v>#N/A</v>
      </c>
      <c r="C278" s="17" t="e">
        <f aca="false">NA()</f>
        <v>#N/A</v>
      </c>
      <c r="F278" s="25" t="s">
        <v>64</v>
      </c>
      <c r="G278" s="19" t="s">
        <v>65</v>
      </c>
      <c r="H278" s="21" t="s">
        <v>66</v>
      </c>
      <c r="I278" s="21" t="n">
        <v>572</v>
      </c>
      <c r="J278" s="21" t="n">
        <v>572</v>
      </c>
      <c r="K278" s="23" t="n">
        <f aca="false">J278/I278</f>
        <v>1</v>
      </c>
      <c r="L278" s="23"/>
      <c r="M278" s="21"/>
      <c r="N278" s="19" t="s">
        <v>31</v>
      </c>
      <c r="O278" s="23"/>
    </row>
    <row r="279" customFormat="false" ht="15.75" hidden="false" customHeight="false" outlineLevel="0" collapsed="false">
      <c r="A279" s="17" t="e">
        <f aca="false">NA()</f>
        <v>#N/A</v>
      </c>
      <c r="B279" s="17" t="e">
        <f aca="false">NA()</f>
        <v>#N/A</v>
      </c>
      <c r="C279" s="17" t="e">
        <f aca="false">NA()</f>
        <v>#N/A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</row>
    <row r="280" customFormat="false" ht="16.5" hidden="false" customHeight="true" outlineLevel="0" collapsed="false">
      <c r="A280" s="17" t="e">
        <f aca="false">NA()</f>
        <v>#N/A</v>
      </c>
      <c r="B280" s="17" t="e">
        <f aca="false">NA()</f>
        <v>#N/A</v>
      </c>
      <c r="C280" s="17" t="e">
        <f aca="false">NA()</f>
        <v>#N/A</v>
      </c>
      <c r="F280" s="19" t="s">
        <v>192</v>
      </c>
      <c r="G280" s="19"/>
      <c r="H280" s="19"/>
      <c r="I280" s="19"/>
      <c r="J280" s="19"/>
      <c r="K280" s="19"/>
      <c r="L280" s="19"/>
      <c r="M280" s="19"/>
      <c r="N280" s="19"/>
      <c r="O280" s="19"/>
    </row>
    <row r="281" customFormat="false" ht="16.5" hidden="false" customHeight="true" outlineLevel="0" collapsed="false">
      <c r="A281" s="17" t="e">
        <f aca="false">NA()</f>
        <v>#N/A</v>
      </c>
      <c r="B281" s="17" t="e">
        <f aca="false">NA()</f>
        <v>#N/A</v>
      </c>
      <c r="C281" s="17" t="e">
        <f aca="false">NA()</f>
        <v>#N/A</v>
      </c>
      <c r="F281" s="19" t="s">
        <v>16</v>
      </c>
      <c r="G281" s="19"/>
      <c r="H281" s="19"/>
      <c r="I281" s="19"/>
      <c r="J281" s="19"/>
      <c r="K281" s="19"/>
      <c r="L281" s="19"/>
      <c r="M281" s="19"/>
      <c r="N281" s="19"/>
      <c r="O281" s="19"/>
    </row>
    <row r="282" customFormat="false" ht="31.5" hidden="false" customHeight="true" outlineLevel="0" collapsed="false">
      <c r="A282" s="17" t="e">
        <f aca="false">NA()</f>
        <v>#N/A</v>
      </c>
      <c r="B282" s="17" t="e">
        <f aca="false">NA()</f>
        <v>#N/A</v>
      </c>
      <c r="C282" s="17" t="e">
        <f aca="false">NA()</f>
        <v>#N/A</v>
      </c>
      <c r="F282" s="19" t="s">
        <v>17</v>
      </c>
      <c r="G282" s="19"/>
      <c r="H282" s="19"/>
      <c r="I282" s="19"/>
      <c r="J282" s="19"/>
      <c r="K282" s="19" t="s">
        <v>18</v>
      </c>
      <c r="L282" s="19" t="s">
        <v>19</v>
      </c>
      <c r="M282" s="19" t="s">
        <v>20</v>
      </c>
      <c r="N282" s="19"/>
      <c r="O282" s="19"/>
    </row>
    <row r="283" customFormat="false" ht="90" hidden="false" customHeight="false" outlineLevel="0" collapsed="false">
      <c r="A283" s="17" t="e">
        <f aca="false">NA()</f>
        <v>#N/A</v>
      </c>
      <c r="B283" s="17" t="e">
        <f aca="false">NA()</f>
        <v>#N/A</v>
      </c>
      <c r="C283" s="17" t="e">
        <f aca="false">NA()</f>
        <v>#N/A</v>
      </c>
      <c r="F283" s="21" t="s">
        <v>21</v>
      </c>
      <c r="G283" s="19" t="s">
        <v>22</v>
      </c>
      <c r="H283" s="21" t="s">
        <v>23</v>
      </c>
      <c r="I283" s="21" t="s">
        <v>24</v>
      </c>
      <c r="J283" s="21" t="n">
        <v>71</v>
      </c>
      <c r="K283" s="23" t="n">
        <f aca="false">J283/20</f>
        <v>3.55</v>
      </c>
      <c r="L283" s="23" t="n">
        <f aca="false">(K283+K284+K285+K286+K287+K288)/6</f>
        <v>1.75833333333333</v>
      </c>
      <c r="M283" s="19" t="s">
        <v>25</v>
      </c>
      <c r="N283" s="19" t="s">
        <v>26</v>
      </c>
      <c r="O283" s="23" t="n">
        <f aca="false">(L283+L291)/2</f>
        <v>1.37916666666667</v>
      </c>
    </row>
    <row r="284" customFormat="false" ht="51.75" hidden="false" customHeight="false" outlineLevel="0" collapsed="false">
      <c r="A284" s="17" t="e">
        <f aca="false">NA()</f>
        <v>#N/A</v>
      </c>
      <c r="B284" s="17" t="e">
        <f aca="false">NA()</f>
        <v>#N/A</v>
      </c>
      <c r="C284" s="17" t="e">
        <f aca="false">NA()</f>
        <v>#N/A</v>
      </c>
      <c r="F284" s="21" t="s">
        <v>27</v>
      </c>
      <c r="G284" s="19" t="s">
        <v>193</v>
      </c>
      <c r="H284" s="21" t="s">
        <v>29</v>
      </c>
      <c r="I284" s="21" t="s">
        <v>194</v>
      </c>
      <c r="J284" s="24" t="n">
        <v>4050</v>
      </c>
      <c r="K284" s="23" t="n">
        <f aca="false">J284/4050</f>
        <v>1</v>
      </c>
      <c r="L284" s="23"/>
      <c r="M284" s="21"/>
      <c r="N284" s="19" t="s">
        <v>31</v>
      </c>
      <c r="O284" s="23"/>
    </row>
    <row r="285" customFormat="false" ht="115.5" hidden="false" customHeight="false" outlineLevel="0" collapsed="false">
      <c r="A285" s="17" t="e">
        <f aca="false">NA()</f>
        <v>#N/A</v>
      </c>
      <c r="B285" s="17" t="e">
        <f aca="false">NA()</f>
        <v>#N/A</v>
      </c>
      <c r="C285" s="17" t="e">
        <f aca="false">NA()</f>
        <v>#N/A</v>
      </c>
      <c r="F285" s="21" t="s">
        <v>32</v>
      </c>
      <c r="G285" s="19" t="s">
        <v>195</v>
      </c>
      <c r="H285" s="19" t="s">
        <v>34</v>
      </c>
      <c r="I285" s="21" t="s">
        <v>35</v>
      </c>
      <c r="J285" s="21" t="n">
        <v>1</v>
      </c>
      <c r="K285" s="23" t="n">
        <f aca="false">J285/1</f>
        <v>1</v>
      </c>
      <c r="L285" s="23"/>
      <c r="M285" s="21"/>
      <c r="N285" s="19" t="s">
        <v>31</v>
      </c>
      <c r="O285" s="23"/>
    </row>
    <row r="286" customFormat="false" ht="128.25" hidden="false" customHeight="false" outlineLevel="0" collapsed="false">
      <c r="A286" s="17" t="e">
        <f aca="false">NA()</f>
        <v>#N/A</v>
      </c>
      <c r="B286" s="17" t="e">
        <f aca="false">NA()</f>
        <v>#N/A</v>
      </c>
      <c r="C286" s="17" t="e">
        <f aca="false">NA()</f>
        <v>#N/A</v>
      </c>
      <c r="F286" s="21" t="s">
        <v>36</v>
      </c>
      <c r="G286" s="19" t="s">
        <v>196</v>
      </c>
      <c r="H286" s="19" t="s">
        <v>38</v>
      </c>
      <c r="I286" s="21" t="s">
        <v>35</v>
      </c>
      <c r="J286" s="21" t="n">
        <v>1</v>
      </c>
      <c r="K286" s="23" t="n">
        <f aca="false">J286/1</f>
        <v>1</v>
      </c>
      <c r="L286" s="23"/>
      <c r="M286" s="21"/>
      <c r="N286" s="19" t="s">
        <v>31</v>
      </c>
      <c r="O286" s="23"/>
    </row>
    <row r="287" customFormat="false" ht="77.25" hidden="false" customHeight="false" outlineLevel="0" collapsed="false">
      <c r="A287" s="17" t="e">
        <f aca="false">NA()</f>
        <v>#N/A</v>
      </c>
      <c r="B287" s="17" t="e">
        <f aca="false">NA()</f>
        <v>#N/A</v>
      </c>
      <c r="C287" s="17" t="e">
        <f aca="false">NA()</f>
        <v>#N/A</v>
      </c>
      <c r="F287" s="21" t="s">
        <v>39</v>
      </c>
      <c r="G287" s="19" t="s">
        <v>197</v>
      </c>
      <c r="H287" s="19" t="s">
        <v>41</v>
      </c>
      <c r="I287" s="21" t="s">
        <v>198</v>
      </c>
      <c r="J287" s="21" t="n">
        <v>257</v>
      </c>
      <c r="K287" s="23" t="n">
        <f aca="false">J287/257</f>
        <v>1</v>
      </c>
      <c r="L287" s="23"/>
      <c r="M287" s="21"/>
      <c r="N287" s="19" t="s">
        <v>31</v>
      </c>
      <c r="O287" s="23"/>
    </row>
    <row r="288" customFormat="false" ht="128.25" hidden="false" customHeight="false" outlineLevel="0" collapsed="false">
      <c r="A288" s="17" t="e">
        <f aca="false">NA()</f>
        <v>#N/A</v>
      </c>
      <c r="B288" s="17" t="e">
        <f aca="false">NA()</f>
        <v>#N/A</v>
      </c>
      <c r="C288" s="17" t="e">
        <f aca="false">NA()</f>
        <v>#N/A</v>
      </c>
      <c r="F288" s="21" t="s">
        <v>43</v>
      </c>
      <c r="G288" s="19" t="s">
        <v>44</v>
      </c>
      <c r="H288" s="21" t="s">
        <v>45</v>
      </c>
      <c r="I288" s="21" t="s">
        <v>35</v>
      </c>
      <c r="J288" s="21" t="n">
        <v>3</v>
      </c>
      <c r="K288" s="23" t="n">
        <f aca="false">3/1</f>
        <v>3</v>
      </c>
      <c r="L288" s="23"/>
      <c r="M288" s="19" t="s">
        <v>46</v>
      </c>
      <c r="N288" s="19" t="s">
        <v>26</v>
      </c>
      <c r="O288" s="23"/>
    </row>
    <row r="289" customFormat="false" ht="16.5" hidden="false" customHeight="true" outlineLevel="0" collapsed="false">
      <c r="A289" s="17" t="e">
        <f aca="false">NA()</f>
        <v>#N/A</v>
      </c>
      <c r="B289" s="17" t="e">
        <f aca="false">NA()</f>
        <v>#N/A</v>
      </c>
      <c r="C289" s="17" t="e">
        <f aca="false">NA()</f>
        <v>#N/A</v>
      </c>
      <c r="F289" s="19" t="s">
        <v>47</v>
      </c>
      <c r="G289" s="19"/>
      <c r="H289" s="19"/>
      <c r="I289" s="19"/>
      <c r="J289" s="19"/>
      <c r="K289" s="21" t="s">
        <v>48</v>
      </c>
      <c r="L289" s="21" t="s">
        <v>49</v>
      </c>
      <c r="M289" s="21" t="s">
        <v>20</v>
      </c>
      <c r="N289" s="21"/>
      <c r="O289" s="23"/>
    </row>
    <row r="290" customFormat="false" ht="77.25" hidden="false" customHeight="false" outlineLevel="0" collapsed="false">
      <c r="A290" s="17" t="e">
        <f aca="false">NA()</f>
        <v>#N/A</v>
      </c>
      <c r="B290" s="17" t="e">
        <f aca="false">NA()</f>
        <v>#N/A</v>
      </c>
      <c r="C290" s="17" t="e">
        <f aca="false">NA()</f>
        <v>#N/A</v>
      </c>
      <c r="F290" s="25" t="s">
        <v>21</v>
      </c>
      <c r="G290" s="19" t="s">
        <v>199</v>
      </c>
      <c r="H290" s="21"/>
      <c r="I290" s="21"/>
      <c r="J290" s="21"/>
      <c r="K290" s="21"/>
      <c r="L290" s="21"/>
      <c r="M290" s="21"/>
      <c r="N290" s="21"/>
      <c r="O290" s="23"/>
    </row>
    <row r="291" customFormat="false" ht="26.25" hidden="false" customHeight="false" outlineLevel="0" collapsed="false">
      <c r="A291" s="17" t="e">
        <f aca="false">NA()</f>
        <v>#N/A</v>
      </c>
      <c r="B291" s="17" t="e">
        <f aca="false">NA()</f>
        <v>#N/A</v>
      </c>
      <c r="C291" s="17" t="e">
        <f aca="false">NA()</f>
        <v>#N/A</v>
      </c>
      <c r="F291" s="25" t="s">
        <v>51</v>
      </c>
      <c r="G291" s="19" t="s">
        <v>52</v>
      </c>
      <c r="H291" s="21" t="s">
        <v>53</v>
      </c>
      <c r="I291" s="26" t="n">
        <v>156</v>
      </c>
      <c r="J291" s="26" t="n">
        <v>156</v>
      </c>
      <c r="K291" s="23" t="n">
        <f aca="false">J291/I291</f>
        <v>1</v>
      </c>
      <c r="L291" s="23" t="n">
        <f aca="false">(K291+K292+K293+K294+K295)/5</f>
        <v>1</v>
      </c>
      <c r="M291" s="21"/>
      <c r="N291" s="19" t="s">
        <v>31</v>
      </c>
      <c r="O291" s="23"/>
    </row>
    <row r="292" customFormat="false" ht="26.25" hidden="false" customHeight="false" outlineLevel="0" collapsed="false">
      <c r="A292" s="17" t="e">
        <f aca="false">NA()</f>
        <v>#N/A</v>
      </c>
      <c r="B292" s="17" t="e">
        <f aca="false">NA()</f>
        <v>#N/A</v>
      </c>
      <c r="C292" s="17" t="e">
        <f aca="false">NA()</f>
        <v>#N/A</v>
      </c>
      <c r="F292" s="25" t="s">
        <v>54</v>
      </c>
      <c r="G292" s="19" t="s">
        <v>55</v>
      </c>
      <c r="H292" s="21" t="s">
        <v>56</v>
      </c>
      <c r="I292" s="27" t="n">
        <v>8308.33</v>
      </c>
      <c r="J292" s="27" t="n">
        <v>8308.33</v>
      </c>
      <c r="K292" s="23" t="n">
        <f aca="false">J292/I292</f>
        <v>1</v>
      </c>
      <c r="L292" s="23"/>
      <c r="M292" s="21"/>
      <c r="N292" s="19" t="s">
        <v>77</v>
      </c>
      <c r="O292" s="23"/>
    </row>
    <row r="293" customFormat="false" ht="15.75" hidden="false" customHeight="false" outlineLevel="0" collapsed="false">
      <c r="A293" s="17" t="e">
        <f aca="false">NA()</f>
        <v>#N/A</v>
      </c>
      <c r="B293" s="17" t="e">
        <f aca="false">NA()</f>
        <v>#N/A</v>
      </c>
      <c r="C293" s="17" t="e">
        <f aca="false">NA()</f>
        <v>#N/A</v>
      </c>
      <c r="F293" s="25" t="s">
        <v>58</v>
      </c>
      <c r="G293" s="19" t="s">
        <v>59</v>
      </c>
      <c r="H293" s="21" t="s">
        <v>60</v>
      </c>
      <c r="I293" s="28" t="n">
        <v>1296.1</v>
      </c>
      <c r="J293" s="28" t="n">
        <v>1296.1</v>
      </c>
      <c r="K293" s="23" t="n">
        <f aca="false">J293/I293</f>
        <v>1</v>
      </c>
      <c r="L293" s="23"/>
      <c r="M293" s="21"/>
      <c r="N293" s="21" t="s">
        <v>77</v>
      </c>
      <c r="O293" s="23"/>
    </row>
    <row r="294" customFormat="false" ht="26.25" hidden="false" customHeight="false" outlineLevel="0" collapsed="false">
      <c r="A294" s="17" t="e">
        <f aca="false">NA()</f>
        <v>#N/A</v>
      </c>
      <c r="B294" s="17" t="e">
        <f aca="false">NA()</f>
        <v>#N/A</v>
      </c>
      <c r="C294" s="17" t="e">
        <f aca="false">NA()</f>
        <v>#N/A</v>
      </c>
      <c r="F294" s="25" t="s">
        <v>61</v>
      </c>
      <c r="G294" s="19" t="s">
        <v>62</v>
      </c>
      <c r="H294" s="21" t="s">
        <v>63</v>
      </c>
      <c r="I294" s="29" t="n">
        <v>208</v>
      </c>
      <c r="J294" s="29" t="n">
        <v>208</v>
      </c>
      <c r="K294" s="23" t="n">
        <f aca="false">J294/I294</f>
        <v>1</v>
      </c>
      <c r="L294" s="23"/>
      <c r="M294" s="21"/>
      <c r="N294" s="19" t="s">
        <v>31</v>
      </c>
      <c r="O294" s="23"/>
    </row>
    <row r="295" customFormat="false" ht="26.25" hidden="false" customHeight="false" outlineLevel="0" collapsed="false">
      <c r="A295" s="17" t="e">
        <f aca="false">NA()</f>
        <v>#N/A</v>
      </c>
      <c r="B295" s="17" t="e">
        <f aca="false">NA()</f>
        <v>#N/A</v>
      </c>
      <c r="C295" s="17" t="e">
        <f aca="false">NA()</f>
        <v>#N/A</v>
      </c>
      <c r="F295" s="25" t="s">
        <v>64</v>
      </c>
      <c r="G295" s="19" t="s">
        <v>65</v>
      </c>
      <c r="H295" s="21" t="s">
        <v>66</v>
      </c>
      <c r="I295" s="21" t="n">
        <v>210.6</v>
      </c>
      <c r="J295" s="21" t="n">
        <v>210.6</v>
      </c>
      <c r="K295" s="23" t="n">
        <f aca="false">J295/I295</f>
        <v>1</v>
      </c>
      <c r="L295" s="23"/>
      <c r="M295" s="21"/>
      <c r="N295" s="19" t="s">
        <v>31</v>
      </c>
      <c r="O295" s="23"/>
    </row>
    <row r="296" customFormat="false" ht="15.75" hidden="false" customHeight="false" outlineLevel="0" collapsed="false">
      <c r="A296" s="17" t="e">
        <f aca="false">NA()</f>
        <v>#N/A</v>
      </c>
      <c r="B296" s="17" t="e">
        <f aca="false">NA()</f>
        <v>#N/A</v>
      </c>
      <c r="C296" s="17" t="e">
        <f aca="false">NA()</f>
        <v>#N/A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</row>
    <row r="297" customFormat="false" ht="16.5" hidden="false" customHeight="true" outlineLevel="0" collapsed="false">
      <c r="A297" s="17" t="e">
        <f aca="false">NA()</f>
        <v>#N/A</v>
      </c>
      <c r="B297" s="17" t="e">
        <f aca="false">NA()</f>
        <v>#N/A</v>
      </c>
      <c r="C297" s="17" t="e">
        <f aca="false">NA()</f>
        <v>#N/A</v>
      </c>
      <c r="F297" s="19" t="s">
        <v>200</v>
      </c>
      <c r="G297" s="19"/>
      <c r="H297" s="19"/>
      <c r="I297" s="19"/>
      <c r="J297" s="19"/>
      <c r="K297" s="19"/>
      <c r="L297" s="19"/>
      <c r="M297" s="19"/>
      <c r="N297" s="19"/>
      <c r="O297" s="19"/>
    </row>
    <row r="298" customFormat="false" ht="16.5" hidden="false" customHeight="true" outlineLevel="0" collapsed="false">
      <c r="A298" s="17" t="e">
        <f aca="false">NA()</f>
        <v>#N/A</v>
      </c>
      <c r="B298" s="17" t="e">
        <f aca="false">NA()</f>
        <v>#N/A</v>
      </c>
      <c r="C298" s="17" t="e">
        <f aca="false">NA()</f>
        <v>#N/A</v>
      </c>
      <c r="F298" s="19" t="s">
        <v>16</v>
      </c>
      <c r="G298" s="19"/>
      <c r="H298" s="19"/>
      <c r="I298" s="19"/>
      <c r="J298" s="19"/>
      <c r="K298" s="19"/>
      <c r="L298" s="19"/>
      <c r="M298" s="19"/>
      <c r="N298" s="19"/>
      <c r="O298" s="19"/>
    </row>
    <row r="299" customFormat="false" ht="16.5" hidden="false" customHeight="true" outlineLevel="0" collapsed="false">
      <c r="A299" s="17" t="e">
        <f aca="false">NA()</f>
        <v>#N/A</v>
      </c>
      <c r="B299" s="17" t="e">
        <f aca="false">NA()</f>
        <v>#N/A</v>
      </c>
      <c r="C299" s="17" t="e">
        <f aca="false">NA()</f>
        <v>#N/A</v>
      </c>
      <c r="F299" s="19" t="s">
        <v>17</v>
      </c>
      <c r="G299" s="19"/>
      <c r="H299" s="19"/>
      <c r="I299" s="19"/>
      <c r="J299" s="19"/>
      <c r="K299" s="19" t="s">
        <v>18</v>
      </c>
      <c r="L299" s="19" t="s">
        <v>19</v>
      </c>
      <c r="M299" s="19" t="s">
        <v>20</v>
      </c>
      <c r="N299" s="19"/>
      <c r="O299" s="19"/>
    </row>
    <row r="300" customFormat="false" ht="90" hidden="false" customHeight="false" outlineLevel="0" collapsed="false">
      <c r="A300" s="17" t="e">
        <f aca="false">NA()</f>
        <v>#N/A</v>
      </c>
      <c r="B300" s="17" t="e">
        <f aca="false">NA()</f>
        <v>#N/A</v>
      </c>
      <c r="C300" s="17" t="e">
        <f aca="false">NA()</f>
        <v>#N/A</v>
      </c>
      <c r="F300" s="21" t="s">
        <v>21</v>
      </c>
      <c r="G300" s="19" t="s">
        <v>22</v>
      </c>
      <c r="H300" s="21" t="s">
        <v>23</v>
      </c>
      <c r="I300" s="21" t="s">
        <v>24</v>
      </c>
      <c r="J300" s="21" t="n">
        <v>67</v>
      </c>
      <c r="K300" s="23" t="n">
        <f aca="false">J300/20</f>
        <v>3.35</v>
      </c>
      <c r="L300" s="23" t="n">
        <f aca="false">(K300+K301+K302+K303+K304+K305)/6</f>
        <v>1.725</v>
      </c>
      <c r="M300" s="19" t="s">
        <v>25</v>
      </c>
      <c r="N300" s="19" t="s">
        <v>26</v>
      </c>
      <c r="O300" s="23" t="n">
        <f aca="false">(L300+L308)/2</f>
        <v>1.3625</v>
      </c>
    </row>
    <row r="301" customFormat="false" ht="51.75" hidden="false" customHeight="false" outlineLevel="0" collapsed="false">
      <c r="A301" s="17" t="e">
        <f aca="false">NA()</f>
        <v>#N/A</v>
      </c>
      <c r="B301" s="17" t="e">
        <f aca="false">NA()</f>
        <v>#N/A</v>
      </c>
      <c r="C301" s="17" t="e">
        <f aca="false">NA()</f>
        <v>#N/A</v>
      </c>
      <c r="F301" s="21" t="s">
        <v>27</v>
      </c>
      <c r="G301" s="19" t="s">
        <v>201</v>
      </c>
      <c r="H301" s="21" t="s">
        <v>29</v>
      </c>
      <c r="I301" s="21" t="s">
        <v>202</v>
      </c>
      <c r="J301" s="24" t="n">
        <v>3500</v>
      </c>
      <c r="K301" s="23" t="n">
        <f aca="false">J301/3500</f>
        <v>1</v>
      </c>
      <c r="L301" s="23"/>
      <c r="M301" s="21"/>
      <c r="N301" s="19" t="s">
        <v>31</v>
      </c>
      <c r="O301" s="23"/>
    </row>
    <row r="302" customFormat="false" ht="128.25" hidden="false" customHeight="false" outlineLevel="0" collapsed="false">
      <c r="A302" s="17" t="e">
        <f aca="false">NA()</f>
        <v>#N/A</v>
      </c>
      <c r="B302" s="17" t="e">
        <f aca="false">NA()</f>
        <v>#N/A</v>
      </c>
      <c r="C302" s="17" t="e">
        <f aca="false">NA()</f>
        <v>#N/A</v>
      </c>
      <c r="F302" s="21" t="s">
        <v>32</v>
      </c>
      <c r="G302" s="19" t="s">
        <v>203</v>
      </c>
      <c r="H302" s="19" t="s">
        <v>34</v>
      </c>
      <c r="I302" s="21" t="s">
        <v>35</v>
      </c>
      <c r="J302" s="21" t="n">
        <v>1</v>
      </c>
      <c r="K302" s="23" t="n">
        <f aca="false">J302/1</f>
        <v>1</v>
      </c>
      <c r="L302" s="23"/>
      <c r="M302" s="21"/>
      <c r="N302" s="19" t="s">
        <v>31</v>
      </c>
      <c r="O302" s="23"/>
    </row>
    <row r="303" customFormat="false" ht="128.25" hidden="false" customHeight="false" outlineLevel="0" collapsed="false">
      <c r="A303" s="17" t="e">
        <f aca="false">NA()</f>
        <v>#N/A</v>
      </c>
      <c r="B303" s="17" t="e">
        <f aca="false">NA()</f>
        <v>#N/A</v>
      </c>
      <c r="C303" s="17" t="e">
        <f aca="false">NA()</f>
        <v>#N/A</v>
      </c>
      <c r="F303" s="21" t="s">
        <v>36</v>
      </c>
      <c r="G303" s="19" t="s">
        <v>204</v>
      </c>
      <c r="H303" s="19" t="s">
        <v>38</v>
      </c>
      <c r="I303" s="21" t="s">
        <v>35</v>
      </c>
      <c r="J303" s="21" t="n">
        <v>1</v>
      </c>
      <c r="K303" s="23" t="n">
        <f aca="false">J303/1</f>
        <v>1</v>
      </c>
      <c r="L303" s="23"/>
      <c r="M303" s="21"/>
      <c r="N303" s="19" t="s">
        <v>31</v>
      </c>
      <c r="O303" s="23"/>
    </row>
    <row r="304" customFormat="false" ht="77.25" hidden="false" customHeight="false" outlineLevel="0" collapsed="false">
      <c r="A304" s="17" t="e">
        <f aca="false">NA()</f>
        <v>#N/A</v>
      </c>
      <c r="B304" s="17" t="e">
        <f aca="false">NA()</f>
        <v>#N/A</v>
      </c>
      <c r="C304" s="17" t="e">
        <f aca="false">NA()</f>
        <v>#N/A</v>
      </c>
      <c r="F304" s="21" t="s">
        <v>39</v>
      </c>
      <c r="G304" s="19" t="s">
        <v>205</v>
      </c>
      <c r="H304" s="19" t="s">
        <v>41</v>
      </c>
      <c r="I304" s="21" t="s">
        <v>206</v>
      </c>
      <c r="J304" s="21" t="n">
        <v>163</v>
      </c>
      <c r="K304" s="23" t="n">
        <f aca="false">J304/163</f>
        <v>1</v>
      </c>
      <c r="L304" s="23"/>
      <c r="M304" s="21"/>
      <c r="N304" s="19" t="s">
        <v>31</v>
      </c>
      <c r="O304" s="23"/>
    </row>
    <row r="305" customFormat="false" ht="128.25" hidden="false" customHeight="false" outlineLevel="0" collapsed="false">
      <c r="A305" s="17" t="e">
        <f aca="false">NA()</f>
        <v>#N/A</v>
      </c>
      <c r="B305" s="17" t="e">
        <f aca="false">NA()</f>
        <v>#N/A</v>
      </c>
      <c r="C305" s="17" t="e">
        <f aca="false">NA()</f>
        <v>#N/A</v>
      </c>
      <c r="F305" s="21" t="s">
        <v>43</v>
      </c>
      <c r="G305" s="19" t="s">
        <v>44</v>
      </c>
      <c r="H305" s="21" t="s">
        <v>45</v>
      </c>
      <c r="I305" s="21" t="s">
        <v>35</v>
      </c>
      <c r="J305" s="21" t="n">
        <v>3</v>
      </c>
      <c r="K305" s="23" t="n">
        <f aca="false">3/1</f>
        <v>3</v>
      </c>
      <c r="L305" s="23"/>
      <c r="M305" s="19" t="s">
        <v>46</v>
      </c>
      <c r="N305" s="19" t="s">
        <v>26</v>
      </c>
      <c r="O305" s="23"/>
    </row>
    <row r="306" customFormat="false" ht="16.5" hidden="false" customHeight="true" outlineLevel="0" collapsed="false">
      <c r="A306" s="17" t="e">
        <f aca="false">NA()</f>
        <v>#N/A</v>
      </c>
      <c r="B306" s="17" t="e">
        <f aca="false">NA()</f>
        <v>#N/A</v>
      </c>
      <c r="C306" s="17" t="e">
        <f aca="false">NA()</f>
        <v>#N/A</v>
      </c>
      <c r="F306" s="19" t="s">
        <v>47</v>
      </c>
      <c r="G306" s="19"/>
      <c r="H306" s="19"/>
      <c r="I306" s="19"/>
      <c r="J306" s="19"/>
      <c r="K306" s="21" t="s">
        <v>48</v>
      </c>
      <c r="L306" s="21" t="s">
        <v>49</v>
      </c>
      <c r="M306" s="21" t="s">
        <v>20</v>
      </c>
      <c r="N306" s="21"/>
      <c r="O306" s="23"/>
    </row>
    <row r="307" customFormat="false" ht="77.25" hidden="false" customHeight="false" outlineLevel="0" collapsed="false">
      <c r="A307" s="17" t="e">
        <f aca="false">NA()</f>
        <v>#N/A</v>
      </c>
      <c r="B307" s="17" t="e">
        <f aca="false">NA()</f>
        <v>#N/A</v>
      </c>
      <c r="C307" s="17" t="e">
        <f aca="false">NA()</f>
        <v>#N/A</v>
      </c>
      <c r="F307" s="25" t="s">
        <v>21</v>
      </c>
      <c r="G307" s="19" t="s">
        <v>207</v>
      </c>
      <c r="H307" s="21"/>
      <c r="I307" s="21"/>
      <c r="J307" s="21"/>
      <c r="K307" s="21"/>
      <c r="L307" s="21"/>
      <c r="M307" s="21"/>
      <c r="N307" s="21"/>
      <c r="O307" s="23"/>
    </row>
    <row r="308" customFormat="false" ht="26.25" hidden="false" customHeight="false" outlineLevel="0" collapsed="false">
      <c r="A308" s="17" t="e">
        <f aca="false">NA()</f>
        <v>#N/A</v>
      </c>
      <c r="B308" s="17" t="e">
        <f aca="false">NA()</f>
        <v>#N/A</v>
      </c>
      <c r="C308" s="17" t="e">
        <f aca="false">NA()</f>
        <v>#N/A</v>
      </c>
      <c r="F308" s="25" t="s">
        <v>51</v>
      </c>
      <c r="G308" s="19" t="s">
        <v>52</v>
      </c>
      <c r="H308" s="21" t="s">
        <v>53</v>
      </c>
      <c r="I308" s="26" t="n">
        <v>208</v>
      </c>
      <c r="J308" s="26" t="n">
        <v>208</v>
      </c>
      <c r="K308" s="23" t="n">
        <f aca="false">J308/I308</f>
        <v>1</v>
      </c>
      <c r="L308" s="23" t="n">
        <f aca="false">(K308+K309+K310+K311+K312)/5</f>
        <v>1</v>
      </c>
      <c r="M308" s="21"/>
      <c r="N308" s="19" t="s">
        <v>31</v>
      </c>
      <c r="O308" s="23"/>
    </row>
    <row r="309" customFormat="false" ht="26.25" hidden="false" customHeight="false" outlineLevel="0" collapsed="false">
      <c r="A309" s="17" t="e">
        <f aca="false">NA()</f>
        <v>#N/A</v>
      </c>
      <c r="B309" s="17" t="e">
        <f aca="false">NA()</f>
        <v>#N/A</v>
      </c>
      <c r="C309" s="17" t="e">
        <f aca="false">NA()</f>
        <v>#N/A</v>
      </c>
      <c r="F309" s="25" t="s">
        <v>54</v>
      </c>
      <c r="G309" s="19" t="s">
        <v>55</v>
      </c>
      <c r="H309" s="21" t="s">
        <v>56</v>
      </c>
      <c r="I309" s="27" t="n">
        <v>11244.71</v>
      </c>
      <c r="J309" s="27" t="n">
        <v>11244.71</v>
      </c>
      <c r="K309" s="23" t="n">
        <f aca="false">J309/I309</f>
        <v>1</v>
      </c>
      <c r="L309" s="23"/>
      <c r="M309" s="21"/>
      <c r="N309" s="19" t="s">
        <v>77</v>
      </c>
      <c r="O309" s="23"/>
    </row>
    <row r="310" customFormat="false" ht="15.75" hidden="false" customHeight="false" outlineLevel="0" collapsed="false">
      <c r="A310" s="17" t="e">
        <f aca="false">NA()</f>
        <v>#N/A</v>
      </c>
      <c r="B310" s="17" t="e">
        <f aca="false">NA()</f>
        <v>#N/A</v>
      </c>
      <c r="C310" s="17" t="e">
        <f aca="false">NA()</f>
        <v>#N/A</v>
      </c>
      <c r="F310" s="25" t="s">
        <v>58</v>
      </c>
      <c r="G310" s="19" t="s">
        <v>59</v>
      </c>
      <c r="H310" s="21" t="s">
        <v>60</v>
      </c>
      <c r="I310" s="28" t="n">
        <v>2338.9</v>
      </c>
      <c r="J310" s="28" t="n">
        <v>2338.9</v>
      </c>
      <c r="K310" s="23" t="n">
        <f aca="false">J310/I310</f>
        <v>1</v>
      </c>
      <c r="L310" s="23"/>
      <c r="M310" s="21"/>
      <c r="N310" s="21" t="s">
        <v>77</v>
      </c>
      <c r="O310" s="23"/>
    </row>
    <row r="311" customFormat="false" ht="26.25" hidden="false" customHeight="false" outlineLevel="0" collapsed="false">
      <c r="A311" s="17" t="e">
        <f aca="false">NA()</f>
        <v>#N/A</v>
      </c>
      <c r="B311" s="17" t="e">
        <f aca="false">NA()</f>
        <v>#N/A</v>
      </c>
      <c r="C311" s="17" t="e">
        <f aca="false">NA()</f>
        <v>#N/A</v>
      </c>
      <c r="F311" s="25" t="s">
        <v>61</v>
      </c>
      <c r="G311" s="19" t="s">
        <v>62</v>
      </c>
      <c r="H311" s="21" t="s">
        <v>63</v>
      </c>
      <c r="I311" s="29" t="n">
        <v>208</v>
      </c>
      <c r="J311" s="29" t="n">
        <v>208</v>
      </c>
      <c r="K311" s="23" t="n">
        <f aca="false">J311/I311</f>
        <v>1</v>
      </c>
      <c r="L311" s="23"/>
      <c r="M311" s="21"/>
      <c r="N311" s="19" t="s">
        <v>31</v>
      </c>
      <c r="O311" s="23"/>
    </row>
    <row r="312" customFormat="false" ht="26.25" hidden="false" customHeight="false" outlineLevel="0" collapsed="false">
      <c r="A312" s="17" t="e">
        <f aca="false">NA()</f>
        <v>#N/A</v>
      </c>
      <c r="B312" s="17" t="e">
        <f aca="false">NA()</f>
        <v>#N/A</v>
      </c>
      <c r="C312" s="17" t="e">
        <f aca="false">NA()</f>
        <v>#N/A</v>
      </c>
      <c r="F312" s="25" t="s">
        <v>64</v>
      </c>
      <c r="G312" s="19" t="s">
        <v>65</v>
      </c>
      <c r="H312" s="21" t="s">
        <v>66</v>
      </c>
      <c r="I312" s="21" t="n">
        <v>182</v>
      </c>
      <c r="J312" s="21" t="n">
        <v>182</v>
      </c>
      <c r="K312" s="23" t="n">
        <f aca="false">J312/I312</f>
        <v>1</v>
      </c>
      <c r="L312" s="23"/>
      <c r="M312" s="21"/>
      <c r="N312" s="19" t="s">
        <v>31</v>
      </c>
      <c r="O312" s="23"/>
    </row>
    <row r="313" customFormat="false" ht="15.75" hidden="false" customHeight="false" outlineLevel="0" collapsed="false">
      <c r="A313" s="17" t="e">
        <f aca="false">NA()</f>
        <v>#N/A</v>
      </c>
      <c r="B313" s="17" t="e">
        <f aca="false">NA()</f>
        <v>#N/A</v>
      </c>
      <c r="C313" s="17" t="e">
        <f aca="false">NA()</f>
        <v>#N/A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</row>
    <row r="314" customFormat="false" ht="16.5" hidden="false" customHeight="true" outlineLevel="0" collapsed="false">
      <c r="A314" s="17" t="e">
        <f aca="false">NA()</f>
        <v>#N/A</v>
      </c>
      <c r="B314" s="17" t="e">
        <f aca="false">NA()</f>
        <v>#N/A</v>
      </c>
      <c r="C314" s="17" t="e">
        <f aca="false">NA()</f>
        <v>#N/A</v>
      </c>
      <c r="F314" s="19" t="s">
        <v>208</v>
      </c>
      <c r="G314" s="19"/>
      <c r="H314" s="19"/>
      <c r="I314" s="19"/>
      <c r="J314" s="19"/>
      <c r="K314" s="19"/>
      <c r="L314" s="19"/>
      <c r="M314" s="19"/>
      <c r="N314" s="19"/>
      <c r="O314" s="19"/>
    </row>
    <row r="315" customFormat="false" ht="16.5" hidden="false" customHeight="true" outlineLevel="0" collapsed="false">
      <c r="A315" s="17" t="e">
        <f aca="false">NA()</f>
        <v>#N/A</v>
      </c>
      <c r="B315" s="17" t="e">
        <f aca="false">NA()</f>
        <v>#N/A</v>
      </c>
      <c r="C315" s="17" t="e">
        <f aca="false">NA()</f>
        <v>#N/A</v>
      </c>
      <c r="F315" s="19" t="s">
        <v>16</v>
      </c>
      <c r="G315" s="19"/>
      <c r="H315" s="19"/>
      <c r="I315" s="19"/>
      <c r="J315" s="19"/>
      <c r="K315" s="19"/>
      <c r="L315" s="19"/>
      <c r="M315" s="19"/>
      <c r="N315" s="19"/>
      <c r="O315" s="19"/>
    </row>
    <row r="316" customFormat="false" ht="16.5" hidden="false" customHeight="true" outlineLevel="0" collapsed="false">
      <c r="A316" s="17" t="e">
        <f aca="false">NA()</f>
        <v>#N/A</v>
      </c>
      <c r="B316" s="17" t="e">
        <f aca="false">NA()</f>
        <v>#N/A</v>
      </c>
      <c r="C316" s="17" t="e">
        <f aca="false">NA()</f>
        <v>#N/A</v>
      </c>
      <c r="F316" s="19" t="s">
        <v>17</v>
      </c>
      <c r="G316" s="19"/>
      <c r="H316" s="19"/>
      <c r="I316" s="19"/>
      <c r="J316" s="19"/>
      <c r="K316" s="19" t="s">
        <v>18</v>
      </c>
      <c r="L316" s="19" t="s">
        <v>19</v>
      </c>
      <c r="M316" s="19" t="s">
        <v>20</v>
      </c>
      <c r="N316" s="19"/>
      <c r="O316" s="19"/>
    </row>
    <row r="317" customFormat="false" ht="90" hidden="false" customHeight="false" outlineLevel="0" collapsed="false">
      <c r="A317" s="17" t="e">
        <f aca="false">NA()</f>
        <v>#N/A</v>
      </c>
      <c r="B317" s="17" t="e">
        <f aca="false">NA()</f>
        <v>#N/A</v>
      </c>
      <c r="C317" s="17" t="e">
        <f aca="false">NA()</f>
        <v>#N/A</v>
      </c>
      <c r="F317" s="21" t="s">
        <v>21</v>
      </c>
      <c r="G317" s="19" t="s">
        <v>22</v>
      </c>
      <c r="H317" s="21" t="s">
        <v>23</v>
      </c>
      <c r="I317" s="21" t="s">
        <v>24</v>
      </c>
      <c r="J317" s="21" t="n">
        <v>30</v>
      </c>
      <c r="K317" s="23" t="n">
        <f aca="false">J317/20</f>
        <v>1.5</v>
      </c>
      <c r="L317" s="23" t="n">
        <f aca="false">(K317+K318+K319+K320+K321+K322)/6</f>
        <v>1.59864197530864</v>
      </c>
      <c r="M317" s="19" t="s">
        <v>25</v>
      </c>
      <c r="N317" s="19" t="s">
        <v>26</v>
      </c>
      <c r="O317" s="23" t="n">
        <f aca="false">(L317+L325)/2</f>
        <v>1.3038081671415</v>
      </c>
    </row>
    <row r="318" customFormat="false" ht="51.75" hidden="false" customHeight="false" outlineLevel="0" collapsed="false">
      <c r="A318" s="17" t="e">
        <f aca="false">NA()</f>
        <v>#N/A</v>
      </c>
      <c r="B318" s="17" t="e">
        <f aca="false">NA()</f>
        <v>#N/A</v>
      </c>
      <c r="C318" s="17" t="e">
        <f aca="false">NA()</f>
        <v>#N/A</v>
      </c>
      <c r="F318" s="21" t="s">
        <v>27</v>
      </c>
      <c r="G318" s="19" t="s">
        <v>209</v>
      </c>
      <c r="H318" s="21" t="s">
        <v>29</v>
      </c>
      <c r="I318" s="21" t="s">
        <v>210</v>
      </c>
      <c r="J318" s="24" t="n">
        <v>1882</v>
      </c>
      <c r="K318" s="23" t="n">
        <f aca="false">J318/1800</f>
        <v>1.04555555555556</v>
      </c>
      <c r="L318" s="23"/>
      <c r="M318" s="21"/>
      <c r="N318" s="19" t="s">
        <v>31</v>
      </c>
      <c r="O318" s="23"/>
    </row>
    <row r="319" customFormat="false" ht="115.5" hidden="false" customHeight="false" outlineLevel="0" collapsed="false">
      <c r="A319" s="17" t="e">
        <f aca="false">NA()</f>
        <v>#N/A</v>
      </c>
      <c r="B319" s="17" t="e">
        <f aca="false">NA()</f>
        <v>#N/A</v>
      </c>
      <c r="C319" s="17" t="e">
        <f aca="false">NA()</f>
        <v>#N/A</v>
      </c>
      <c r="F319" s="21" t="s">
        <v>32</v>
      </c>
      <c r="G319" s="19" t="s">
        <v>211</v>
      </c>
      <c r="H319" s="19" t="s">
        <v>34</v>
      </c>
      <c r="I319" s="21" t="s">
        <v>35</v>
      </c>
      <c r="J319" s="21" t="n">
        <v>1</v>
      </c>
      <c r="K319" s="23" t="n">
        <f aca="false">J319/1</f>
        <v>1</v>
      </c>
      <c r="L319" s="23"/>
      <c r="M319" s="21"/>
      <c r="N319" s="19" t="s">
        <v>31</v>
      </c>
      <c r="O319" s="23"/>
    </row>
    <row r="320" customFormat="false" ht="115.5" hidden="false" customHeight="false" outlineLevel="0" collapsed="false">
      <c r="A320" s="17" t="e">
        <f aca="false">NA()</f>
        <v>#N/A</v>
      </c>
      <c r="B320" s="17" t="e">
        <f aca="false">NA()</f>
        <v>#N/A</v>
      </c>
      <c r="C320" s="17" t="e">
        <f aca="false">NA()</f>
        <v>#N/A</v>
      </c>
      <c r="F320" s="21" t="s">
        <v>36</v>
      </c>
      <c r="G320" s="19" t="s">
        <v>212</v>
      </c>
      <c r="H320" s="19" t="s">
        <v>38</v>
      </c>
      <c r="I320" s="21" t="s">
        <v>35</v>
      </c>
      <c r="J320" s="21" t="n">
        <v>1</v>
      </c>
      <c r="K320" s="23" t="n">
        <f aca="false">J320/1</f>
        <v>1</v>
      </c>
      <c r="L320" s="23"/>
      <c r="M320" s="21"/>
      <c r="N320" s="19" t="s">
        <v>31</v>
      </c>
      <c r="O320" s="23"/>
    </row>
    <row r="321" customFormat="false" ht="77.25" hidden="false" customHeight="false" outlineLevel="0" collapsed="false">
      <c r="A321" s="17" t="e">
        <f aca="false">NA()</f>
        <v>#N/A</v>
      </c>
      <c r="B321" s="17" t="e">
        <f aca="false">NA()</f>
        <v>#N/A</v>
      </c>
      <c r="C321" s="17" t="e">
        <f aca="false">NA()</f>
        <v>#N/A</v>
      </c>
      <c r="F321" s="21" t="s">
        <v>39</v>
      </c>
      <c r="G321" s="19" t="s">
        <v>213</v>
      </c>
      <c r="H321" s="19" t="s">
        <v>41</v>
      </c>
      <c r="I321" s="21" t="s">
        <v>214</v>
      </c>
      <c r="J321" s="21" t="n">
        <v>113</v>
      </c>
      <c r="K321" s="23" t="n">
        <f aca="false">J321/108</f>
        <v>1.0462962962963</v>
      </c>
      <c r="L321" s="23"/>
      <c r="M321" s="21"/>
      <c r="N321" s="19" t="s">
        <v>31</v>
      </c>
      <c r="O321" s="23"/>
    </row>
    <row r="322" customFormat="false" ht="128.25" hidden="false" customHeight="false" outlineLevel="0" collapsed="false">
      <c r="A322" s="17" t="e">
        <f aca="false">NA()</f>
        <v>#N/A</v>
      </c>
      <c r="B322" s="17" t="e">
        <f aca="false">NA()</f>
        <v>#N/A</v>
      </c>
      <c r="C322" s="17" t="e">
        <f aca="false">NA()</f>
        <v>#N/A</v>
      </c>
      <c r="F322" s="21" t="s">
        <v>43</v>
      </c>
      <c r="G322" s="19" t="s">
        <v>44</v>
      </c>
      <c r="H322" s="21" t="s">
        <v>45</v>
      </c>
      <c r="I322" s="21" t="s">
        <v>35</v>
      </c>
      <c r="J322" s="21" t="n">
        <v>4</v>
      </c>
      <c r="K322" s="23" t="n">
        <f aca="false">J322/1</f>
        <v>4</v>
      </c>
      <c r="L322" s="23"/>
      <c r="M322" s="19" t="s">
        <v>46</v>
      </c>
      <c r="N322" s="19" t="s">
        <v>26</v>
      </c>
      <c r="O322" s="23"/>
    </row>
    <row r="323" customFormat="false" ht="16.5" hidden="false" customHeight="true" outlineLevel="0" collapsed="false">
      <c r="A323" s="17" t="e">
        <f aca="false">NA()</f>
        <v>#N/A</v>
      </c>
      <c r="B323" s="17" t="e">
        <f aca="false">NA()</f>
        <v>#N/A</v>
      </c>
      <c r="C323" s="17" t="e">
        <f aca="false">NA()</f>
        <v>#N/A</v>
      </c>
      <c r="F323" s="19" t="s">
        <v>47</v>
      </c>
      <c r="G323" s="19"/>
      <c r="H323" s="19"/>
      <c r="I323" s="19"/>
      <c r="J323" s="19"/>
      <c r="K323" s="21" t="s">
        <v>48</v>
      </c>
      <c r="L323" s="21" t="s">
        <v>49</v>
      </c>
      <c r="M323" s="21" t="s">
        <v>20</v>
      </c>
      <c r="N323" s="21"/>
      <c r="O323" s="23"/>
    </row>
    <row r="324" customFormat="false" ht="77.25" hidden="false" customHeight="false" outlineLevel="0" collapsed="false">
      <c r="A324" s="17" t="e">
        <f aca="false">NA()</f>
        <v>#N/A</v>
      </c>
      <c r="B324" s="17" t="e">
        <f aca="false">NA()</f>
        <v>#N/A</v>
      </c>
      <c r="C324" s="17" t="e">
        <f aca="false">NA()</f>
        <v>#N/A</v>
      </c>
      <c r="F324" s="25" t="s">
        <v>21</v>
      </c>
      <c r="G324" s="19" t="s">
        <v>215</v>
      </c>
      <c r="H324" s="21"/>
      <c r="I324" s="21"/>
      <c r="J324" s="21"/>
      <c r="K324" s="21"/>
      <c r="L324" s="21"/>
      <c r="M324" s="21"/>
      <c r="N324" s="21"/>
      <c r="O324" s="23"/>
    </row>
    <row r="325" customFormat="false" ht="26.25" hidden="false" customHeight="false" outlineLevel="0" collapsed="false">
      <c r="A325" s="17" t="e">
        <f aca="false">NA()</f>
        <v>#N/A</v>
      </c>
      <c r="B325" s="17" t="e">
        <f aca="false">NA()</f>
        <v>#N/A</v>
      </c>
      <c r="C325" s="17" t="e">
        <f aca="false">NA()</f>
        <v>#N/A</v>
      </c>
      <c r="F325" s="25" t="s">
        <v>51</v>
      </c>
      <c r="G325" s="19" t="s">
        <v>52</v>
      </c>
      <c r="H325" s="21" t="s">
        <v>53</v>
      </c>
      <c r="I325" s="34" t="n">
        <v>252</v>
      </c>
      <c r="J325" s="34" t="n">
        <v>252</v>
      </c>
      <c r="K325" s="23" t="n">
        <f aca="false">J325/I325</f>
        <v>1</v>
      </c>
      <c r="L325" s="23" t="n">
        <f aca="false">(K325+K326+K327+K328+K329)/5</f>
        <v>1.00897435897436</v>
      </c>
      <c r="M325" s="21"/>
      <c r="N325" s="19" t="s">
        <v>31</v>
      </c>
      <c r="O325" s="23"/>
    </row>
    <row r="326" customFormat="false" ht="26.25" hidden="false" customHeight="false" outlineLevel="0" collapsed="false">
      <c r="A326" s="17" t="e">
        <f aca="false">NA()</f>
        <v>#N/A</v>
      </c>
      <c r="B326" s="17" t="e">
        <f aca="false">NA()</f>
        <v>#N/A</v>
      </c>
      <c r="C326" s="17" t="e">
        <f aca="false">NA()</f>
        <v>#N/A</v>
      </c>
      <c r="F326" s="25" t="s">
        <v>54</v>
      </c>
      <c r="G326" s="19" t="s">
        <v>55</v>
      </c>
      <c r="H326" s="21" t="s">
        <v>56</v>
      </c>
      <c r="I326" s="27" t="n">
        <v>7930.95</v>
      </c>
      <c r="J326" s="27" t="n">
        <v>7930.95</v>
      </c>
      <c r="K326" s="23" t="n">
        <f aca="false">J326/I326</f>
        <v>1</v>
      </c>
      <c r="L326" s="23"/>
      <c r="M326" s="21"/>
      <c r="N326" s="19" t="s">
        <v>77</v>
      </c>
      <c r="O326" s="23"/>
    </row>
    <row r="327" customFormat="false" ht="15.75" hidden="false" customHeight="false" outlineLevel="0" collapsed="false">
      <c r="A327" s="17" t="e">
        <f aca="false">NA()</f>
        <v>#N/A</v>
      </c>
      <c r="B327" s="17" t="e">
        <f aca="false">NA()</f>
        <v>#N/A</v>
      </c>
      <c r="C327" s="17" t="e">
        <f aca="false">NA()</f>
        <v>#N/A</v>
      </c>
      <c r="F327" s="25" t="s">
        <v>58</v>
      </c>
      <c r="G327" s="19" t="s">
        <v>59</v>
      </c>
      <c r="H327" s="21" t="s">
        <v>60</v>
      </c>
      <c r="I327" s="28" t="n">
        <v>1998.6</v>
      </c>
      <c r="J327" s="28" t="n">
        <v>1998.6</v>
      </c>
      <c r="K327" s="23" t="n">
        <f aca="false">J327/I327</f>
        <v>1</v>
      </c>
      <c r="L327" s="23"/>
      <c r="M327" s="21"/>
      <c r="N327" s="21" t="s">
        <v>77</v>
      </c>
      <c r="O327" s="23"/>
    </row>
    <row r="328" customFormat="false" ht="26.25" hidden="false" customHeight="false" outlineLevel="0" collapsed="false">
      <c r="A328" s="17" t="e">
        <f aca="false">NA()</f>
        <v>#N/A</v>
      </c>
      <c r="B328" s="17" t="e">
        <f aca="false">NA()</f>
        <v>#N/A</v>
      </c>
      <c r="C328" s="17" t="e">
        <f aca="false">NA()</f>
        <v>#N/A</v>
      </c>
      <c r="F328" s="25" t="s">
        <v>61</v>
      </c>
      <c r="G328" s="19" t="s">
        <v>62</v>
      </c>
      <c r="H328" s="21" t="s">
        <v>63</v>
      </c>
      <c r="I328" s="29" t="n">
        <v>208</v>
      </c>
      <c r="J328" s="29" t="n">
        <v>208</v>
      </c>
      <c r="K328" s="23" t="n">
        <f aca="false">J328/I328</f>
        <v>1</v>
      </c>
      <c r="L328" s="23"/>
      <c r="M328" s="21"/>
      <c r="N328" s="19" t="s">
        <v>31</v>
      </c>
      <c r="O328" s="23"/>
    </row>
    <row r="329" customFormat="false" ht="26.25" hidden="false" customHeight="false" outlineLevel="0" collapsed="false">
      <c r="A329" s="17" t="e">
        <f aca="false">NA()</f>
        <v>#N/A</v>
      </c>
      <c r="B329" s="17" t="e">
        <f aca="false">NA()</f>
        <v>#N/A</v>
      </c>
      <c r="C329" s="17" t="e">
        <f aca="false">NA()</f>
        <v>#N/A</v>
      </c>
      <c r="F329" s="25" t="s">
        <v>64</v>
      </c>
      <c r="G329" s="19" t="s">
        <v>65</v>
      </c>
      <c r="H329" s="21" t="s">
        <v>66</v>
      </c>
      <c r="I329" s="21" t="n">
        <v>93.6</v>
      </c>
      <c r="J329" s="21" t="n">
        <v>97.8</v>
      </c>
      <c r="K329" s="23" t="n">
        <f aca="false">J329/I329</f>
        <v>1.0448717948718</v>
      </c>
      <c r="L329" s="23"/>
      <c r="M329" s="21" t="s">
        <v>153</v>
      </c>
      <c r="N329" s="19" t="s">
        <v>31</v>
      </c>
      <c r="O329" s="23"/>
    </row>
    <row r="330" customFormat="false" ht="15.75" hidden="false" customHeight="false" outlineLevel="0" collapsed="false">
      <c r="A330" s="17" t="e">
        <f aca="false">NA()</f>
        <v>#N/A</v>
      </c>
      <c r="B330" s="17" t="e">
        <f aca="false">NA()</f>
        <v>#N/A</v>
      </c>
      <c r="C330" s="17" t="e">
        <f aca="false">NA()</f>
        <v>#N/A</v>
      </c>
      <c r="F330" s="32"/>
      <c r="G330" s="32"/>
      <c r="H330" s="32"/>
      <c r="I330" s="32"/>
      <c r="J330" s="32"/>
      <c r="K330" s="32"/>
      <c r="L330" s="32"/>
      <c r="M330" s="32"/>
      <c r="N330" s="32"/>
      <c r="O330" s="32"/>
    </row>
    <row r="331" customFormat="false" ht="16.5" hidden="false" customHeight="true" outlineLevel="0" collapsed="false">
      <c r="A331" s="17" t="e">
        <f aca="false">NA()</f>
        <v>#N/A</v>
      </c>
      <c r="B331" s="17" t="e">
        <f aca="false">NA()</f>
        <v>#N/A</v>
      </c>
      <c r="C331" s="17" t="e">
        <f aca="false">NA()</f>
        <v>#N/A</v>
      </c>
      <c r="F331" s="19" t="s">
        <v>216</v>
      </c>
      <c r="G331" s="19"/>
      <c r="H331" s="19"/>
      <c r="I331" s="19"/>
      <c r="J331" s="19"/>
      <c r="K331" s="19"/>
      <c r="L331" s="19"/>
      <c r="M331" s="19"/>
      <c r="N331" s="19"/>
      <c r="O331" s="19"/>
    </row>
    <row r="332" customFormat="false" ht="16.5" hidden="false" customHeight="true" outlineLevel="0" collapsed="false">
      <c r="A332" s="17" t="e">
        <f aca="false">NA()</f>
        <v>#N/A</v>
      </c>
      <c r="B332" s="17" t="e">
        <f aca="false">NA()</f>
        <v>#N/A</v>
      </c>
      <c r="C332" s="17" t="e">
        <f aca="false">NA()</f>
        <v>#N/A</v>
      </c>
      <c r="F332" s="19" t="s">
        <v>16</v>
      </c>
      <c r="G332" s="19"/>
      <c r="H332" s="19"/>
      <c r="I332" s="19"/>
      <c r="J332" s="19"/>
      <c r="K332" s="19"/>
      <c r="L332" s="19"/>
      <c r="M332" s="19"/>
      <c r="N332" s="19"/>
      <c r="O332" s="19"/>
    </row>
    <row r="333" customFormat="false" ht="16.5" hidden="false" customHeight="true" outlineLevel="0" collapsed="false">
      <c r="A333" s="17" t="e">
        <f aca="false">NA()</f>
        <v>#N/A</v>
      </c>
      <c r="B333" s="17" t="e">
        <f aca="false">NA()</f>
        <v>#N/A</v>
      </c>
      <c r="C333" s="17" t="e">
        <f aca="false">NA()</f>
        <v>#N/A</v>
      </c>
      <c r="F333" s="19" t="s">
        <v>17</v>
      </c>
      <c r="G333" s="19"/>
      <c r="H333" s="19"/>
      <c r="I333" s="19"/>
      <c r="J333" s="19"/>
      <c r="K333" s="19" t="s">
        <v>18</v>
      </c>
      <c r="L333" s="19" t="s">
        <v>19</v>
      </c>
      <c r="M333" s="19" t="s">
        <v>20</v>
      </c>
      <c r="N333" s="19"/>
      <c r="O333" s="19"/>
    </row>
    <row r="334" customFormat="false" ht="90" hidden="false" customHeight="false" outlineLevel="0" collapsed="false">
      <c r="A334" s="17" t="e">
        <f aca="false">NA()</f>
        <v>#N/A</v>
      </c>
      <c r="B334" s="17" t="e">
        <f aca="false">NA()</f>
        <v>#N/A</v>
      </c>
      <c r="C334" s="17" t="e">
        <f aca="false">NA()</f>
        <v>#N/A</v>
      </c>
      <c r="F334" s="21" t="s">
        <v>21</v>
      </c>
      <c r="G334" s="19" t="s">
        <v>22</v>
      </c>
      <c r="H334" s="21" t="s">
        <v>23</v>
      </c>
      <c r="I334" s="21" t="s">
        <v>24</v>
      </c>
      <c r="J334" s="21" t="n">
        <v>64</v>
      </c>
      <c r="K334" s="23" t="n">
        <f aca="false">J334/20</f>
        <v>3.2</v>
      </c>
      <c r="L334" s="23" t="n">
        <f aca="false">(K334+K335+K336+K337+K338+K339)/6</f>
        <v>1.86666666666667</v>
      </c>
      <c r="M334" s="19" t="s">
        <v>25</v>
      </c>
      <c r="N334" s="19" t="s">
        <v>26</v>
      </c>
      <c r="O334" s="23" t="n">
        <f aca="false">(L334+L342)/2</f>
        <v>1.43333333333333</v>
      </c>
    </row>
    <row r="335" customFormat="false" ht="51.75" hidden="false" customHeight="false" outlineLevel="0" collapsed="false">
      <c r="A335" s="17" t="e">
        <f aca="false">NA()</f>
        <v>#N/A</v>
      </c>
      <c r="B335" s="17" t="e">
        <f aca="false">NA()</f>
        <v>#N/A</v>
      </c>
      <c r="C335" s="17" t="e">
        <f aca="false">NA()</f>
        <v>#N/A</v>
      </c>
      <c r="F335" s="21" t="s">
        <v>27</v>
      </c>
      <c r="G335" s="19" t="s">
        <v>217</v>
      </c>
      <c r="H335" s="21" t="s">
        <v>29</v>
      </c>
      <c r="I335" s="21" t="s">
        <v>202</v>
      </c>
      <c r="J335" s="24" t="n">
        <v>3500</v>
      </c>
      <c r="K335" s="23" t="n">
        <f aca="false">J335/3500</f>
        <v>1</v>
      </c>
      <c r="L335" s="23"/>
      <c r="M335" s="21"/>
      <c r="N335" s="19" t="s">
        <v>31</v>
      </c>
      <c r="O335" s="23"/>
    </row>
    <row r="336" customFormat="false" ht="115.5" hidden="false" customHeight="false" outlineLevel="0" collapsed="false">
      <c r="A336" s="17" t="e">
        <f aca="false">NA()</f>
        <v>#N/A</v>
      </c>
      <c r="B336" s="17" t="e">
        <f aca="false">NA()</f>
        <v>#N/A</v>
      </c>
      <c r="C336" s="17" t="e">
        <f aca="false">NA()</f>
        <v>#N/A</v>
      </c>
      <c r="F336" s="21" t="s">
        <v>32</v>
      </c>
      <c r="G336" s="19" t="s">
        <v>218</v>
      </c>
      <c r="H336" s="19" t="s">
        <v>34</v>
      </c>
      <c r="I336" s="21" t="s">
        <v>35</v>
      </c>
      <c r="J336" s="21" t="n">
        <v>1</v>
      </c>
      <c r="K336" s="23" t="n">
        <f aca="false">J336/1</f>
        <v>1</v>
      </c>
      <c r="L336" s="23"/>
      <c r="M336" s="21"/>
      <c r="N336" s="19" t="s">
        <v>31</v>
      </c>
      <c r="O336" s="23"/>
    </row>
    <row r="337" customFormat="false" ht="128.25" hidden="false" customHeight="false" outlineLevel="0" collapsed="false">
      <c r="A337" s="17" t="e">
        <f aca="false">NA()</f>
        <v>#N/A</v>
      </c>
      <c r="B337" s="17" t="e">
        <f aca="false">NA()</f>
        <v>#N/A</v>
      </c>
      <c r="C337" s="17" t="e">
        <f aca="false">NA()</f>
        <v>#N/A</v>
      </c>
      <c r="F337" s="21" t="s">
        <v>36</v>
      </c>
      <c r="G337" s="19" t="s">
        <v>219</v>
      </c>
      <c r="H337" s="19" t="s">
        <v>38</v>
      </c>
      <c r="I337" s="21" t="s">
        <v>35</v>
      </c>
      <c r="J337" s="21" t="n">
        <v>1</v>
      </c>
      <c r="K337" s="23" t="n">
        <f aca="false">J337/1</f>
        <v>1</v>
      </c>
      <c r="L337" s="23"/>
      <c r="M337" s="21"/>
      <c r="N337" s="19" t="s">
        <v>31</v>
      </c>
      <c r="O337" s="23"/>
    </row>
    <row r="338" customFormat="false" ht="77.25" hidden="false" customHeight="false" outlineLevel="0" collapsed="false">
      <c r="A338" s="17" t="e">
        <f aca="false">NA()</f>
        <v>#N/A</v>
      </c>
      <c r="B338" s="17" t="e">
        <f aca="false">NA()</f>
        <v>#N/A</v>
      </c>
      <c r="C338" s="17" t="e">
        <f aca="false">NA()</f>
        <v>#N/A</v>
      </c>
      <c r="F338" s="21" t="s">
        <v>39</v>
      </c>
      <c r="G338" s="19" t="s">
        <v>220</v>
      </c>
      <c r="H338" s="19" t="s">
        <v>41</v>
      </c>
      <c r="I338" s="21" t="s">
        <v>221</v>
      </c>
      <c r="J338" s="21" t="n">
        <v>235</v>
      </c>
      <c r="K338" s="23" t="n">
        <f aca="false">J338/235</f>
        <v>1</v>
      </c>
      <c r="L338" s="23"/>
      <c r="M338" s="19"/>
      <c r="N338" s="19" t="s">
        <v>31</v>
      </c>
      <c r="O338" s="23"/>
    </row>
    <row r="339" customFormat="false" ht="128.25" hidden="false" customHeight="false" outlineLevel="0" collapsed="false">
      <c r="A339" s="17" t="e">
        <f aca="false">NA()</f>
        <v>#N/A</v>
      </c>
      <c r="B339" s="17" t="e">
        <f aca="false">NA()</f>
        <v>#N/A</v>
      </c>
      <c r="C339" s="17" t="e">
        <f aca="false">NA()</f>
        <v>#N/A</v>
      </c>
      <c r="F339" s="21" t="s">
        <v>43</v>
      </c>
      <c r="G339" s="19" t="s">
        <v>44</v>
      </c>
      <c r="H339" s="21" t="s">
        <v>45</v>
      </c>
      <c r="I339" s="21" t="s">
        <v>35</v>
      </c>
      <c r="J339" s="21" t="n">
        <v>4</v>
      </c>
      <c r="K339" s="23" t="n">
        <f aca="false">J339/1</f>
        <v>4</v>
      </c>
      <c r="L339" s="23"/>
      <c r="M339" s="19" t="s">
        <v>46</v>
      </c>
      <c r="N339" s="19" t="s">
        <v>26</v>
      </c>
      <c r="O339" s="23"/>
    </row>
    <row r="340" customFormat="false" ht="16.5" hidden="false" customHeight="true" outlineLevel="0" collapsed="false">
      <c r="A340" s="17" t="e">
        <f aca="false">NA()</f>
        <v>#N/A</v>
      </c>
      <c r="B340" s="17" t="e">
        <f aca="false">NA()</f>
        <v>#N/A</v>
      </c>
      <c r="C340" s="17" t="e">
        <f aca="false">NA()</f>
        <v>#N/A</v>
      </c>
      <c r="F340" s="19" t="s">
        <v>47</v>
      </c>
      <c r="G340" s="19"/>
      <c r="H340" s="19"/>
      <c r="I340" s="19"/>
      <c r="J340" s="19"/>
      <c r="K340" s="21" t="s">
        <v>48</v>
      </c>
      <c r="L340" s="21" t="s">
        <v>49</v>
      </c>
      <c r="M340" s="21" t="s">
        <v>20</v>
      </c>
      <c r="N340" s="21"/>
      <c r="O340" s="23"/>
    </row>
    <row r="341" customFormat="false" ht="77.25" hidden="false" customHeight="false" outlineLevel="0" collapsed="false">
      <c r="A341" s="17" t="e">
        <f aca="false">NA()</f>
        <v>#N/A</v>
      </c>
      <c r="B341" s="17" t="e">
        <f aca="false">NA()</f>
        <v>#N/A</v>
      </c>
      <c r="C341" s="17" t="e">
        <f aca="false">NA()</f>
        <v>#N/A</v>
      </c>
      <c r="F341" s="25" t="s">
        <v>21</v>
      </c>
      <c r="G341" s="19" t="s">
        <v>222</v>
      </c>
      <c r="H341" s="21"/>
      <c r="I341" s="21"/>
      <c r="J341" s="21"/>
      <c r="K341" s="21"/>
      <c r="L341" s="21"/>
      <c r="M341" s="21"/>
      <c r="N341" s="21"/>
      <c r="O341" s="23"/>
    </row>
    <row r="342" customFormat="false" ht="26.25" hidden="false" customHeight="false" outlineLevel="0" collapsed="false">
      <c r="A342" s="17" t="e">
        <f aca="false">NA()</f>
        <v>#N/A</v>
      </c>
      <c r="B342" s="17" t="e">
        <f aca="false">NA()</f>
        <v>#N/A</v>
      </c>
      <c r="C342" s="17" t="e">
        <f aca="false">NA()</f>
        <v>#N/A</v>
      </c>
      <c r="F342" s="25" t="s">
        <v>51</v>
      </c>
      <c r="G342" s="19" t="s">
        <v>52</v>
      </c>
      <c r="H342" s="21" t="s">
        <v>53</v>
      </c>
      <c r="I342" s="26" t="n">
        <v>156</v>
      </c>
      <c r="J342" s="26" t="n">
        <v>156</v>
      </c>
      <c r="K342" s="23" t="n">
        <f aca="false">J342/I342</f>
        <v>1</v>
      </c>
      <c r="L342" s="23" t="n">
        <f aca="false">(K342+K343+K344+K345+K346)/5</f>
        <v>1</v>
      </c>
      <c r="M342" s="21"/>
      <c r="N342" s="19" t="s">
        <v>31</v>
      </c>
      <c r="O342" s="23"/>
    </row>
    <row r="343" customFormat="false" ht="26.25" hidden="false" customHeight="false" outlineLevel="0" collapsed="false">
      <c r="A343" s="17" t="e">
        <f aca="false">NA()</f>
        <v>#N/A</v>
      </c>
      <c r="B343" s="17" t="e">
        <f aca="false">NA()</f>
        <v>#N/A</v>
      </c>
      <c r="C343" s="17" t="e">
        <f aca="false">NA()</f>
        <v>#N/A</v>
      </c>
      <c r="F343" s="25" t="s">
        <v>54</v>
      </c>
      <c r="G343" s="19" t="s">
        <v>55</v>
      </c>
      <c r="H343" s="21" t="s">
        <v>56</v>
      </c>
      <c r="I343" s="27" t="n">
        <v>10219.23</v>
      </c>
      <c r="J343" s="27" t="n">
        <v>10219.23</v>
      </c>
      <c r="K343" s="23" t="n">
        <f aca="false">J343/I343</f>
        <v>1</v>
      </c>
      <c r="L343" s="23"/>
      <c r="M343" s="21"/>
      <c r="N343" s="19" t="s">
        <v>77</v>
      </c>
      <c r="O343" s="23"/>
    </row>
    <row r="344" customFormat="false" ht="15.75" hidden="false" customHeight="false" outlineLevel="0" collapsed="false">
      <c r="A344" s="17" t="e">
        <f aca="false">NA()</f>
        <v>#N/A</v>
      </c>
      <c r="B344" s="17" t="e">
        <f aca="false">NA()</f>
        <v>#N/A</v>
      </c>
      <c r="C344" s="17" t="e">
        <f aca="false">NA()</f>
        <v>#N/A</v>
      </c>
      <c r="F344" s="25" t="s">
        <v>58</v>
      </c>
      <c r="G344" s="19" t="s">
        <v>59</v>
      </c>
      <c r="H344" s="21" t="s">
        <v>60</v>
      </c>
      <c r="I344" s="28" t="n">
        <v>1594.2</v>
      </c>
      <c r="J344" s="28" t="n">
        <v>1594.2</v>
      </c>
      <c r="K344" s="23" t="n">
        <f aca="false">J344/I344</f>
        <v>1</v>
      </c>
      <c r="L344" s="23"/>
      <c r="M344" s="21"/>
      <c r="N344" s="21" t="s">
        <v>77</v>
      </c>
      <c r="O344" s="23"/>
    </row>
    <row r="345" customFormat="false" ht="26.25" hidden="false" customHeight="false" outlineLevel="0" collapsed="false">
      <c r="A345" s="17" t="e">
        <f aca="false">NA()</f>
        <v>#N/A</v>
      </c>
      <c r="B345" s="17" t="e">
        <f aca="false">NA()</f>
        <v>#N/A</v>
      </c>
      <c r="C345" s="17" t="e">
        <f aca="false">NA()</f>
        <v>#N/A</v>
      </c>
      <c r="F345" s="25" t="s">
        <v>61</v>
      </c>
      <c r="G345" s="19" t="s">
        <v>62</v>
      </c>
      <c r="H345" s="21" t="s">
        <v>63</v>
      </c>
      <c r="I345" s="29" t="n">
        <v>156</v>
      </c>
      <c r="J345" s="29" t="n">
        <v>156</v>
      </c>
      <c r="K345" s="23" t="n">
        <f aca="false">J345/I345</f>
        <v>1</v>
      </c>
      <c r="L345" s="23"/>
      <c r="M345" s="21"/>
      <c r="N345" s="19" t="s">
        <v>31</v>
      </c>
      <c r="O345" s="23"/>
    </row>
    <row r="346" customFormat="false" ht="26.25" hidden="false" customHeight="false" outlineLevel="0" collapsed="false">
      <c r="A346" s="17" t="e">
        <f aca="false">NA()</f>
        <v>#N/A</v>
      </c>
      <c r="B346" s="17" t="e">
        <f aca="false">NA()</f>
        <v>#N/A</v>
      </c>
      <c r="C346" s="17" t="e">
        <f aca="false">NA()</f>
        <v>#N/A</v>
      </c>
      <c r="F346" s="25" t="s">
        <v>64</v>
      </c>
      <c r="G346" s="19" t="s">
        <v>65</v>
      </c>
      <c r="H346" s="21" t="s">
        <v>66</v>
      </c>
      <c r="I346" s="21" t="n">
        <v>182</v>
      </c>
      <c r="J346" s="21" t="n">
        <v>182</v>
      </c>
      <c r="K346" s="23" t="n">
        <f aca="false">J346/I346</f>
        <v>1</v>
      </c>
      <c r="L346" s="23"/>
      <c r="M346" s="21"/>
      <c r="N346" s="19" t="s">
        <v>31</v>
      </c>
      <c r="O346" s="23"/>
    </row>
    <row r="347" customFormat="false" ht="15.75" hidden="false" customHeight="false" outlineLevel="0" collapsed="false">
      <c r="A347" s="17" t="e">
        <f aca="false">NA()</f>
        <v>#N/A</v>
      </c>
      <c r="B347" s="17" t="e">
        <f aca="false">NA()</f>
        <v>#N/A</v>
      </c>
      <c r="C347" s="17" t="e">
        <f aca="false">NA()</f>
        <v>#N/A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</row>
    <row r="348" customFormat="false" ht="16.5" hidden="false" customHeight="true" outlineLevel="0" collapsed="false">
      <c r="A348" s="17" t="e">
        <f aca="false">NA()</f>
        <v>#N/A</v>
      </c>
      <c r="B348" s="17" t="e">
        <f aca="false">NA()</f>
        <v>#N/A</v>
      </c>
      <c r="C348" s="17" t="e">
        <f aca="false">NA()</f>
        <v>#N/A</v>
      </c>
      <c r="F348" s="19" t="s">
        <v>223</v>
      </c>
      <c r="G348" s="19"/>
      <c r="H348" s="19"/>
      <c r="I348" s="19"/>
      <c r="J348" s="19"/>
      <c r="K348" s="19"/>
      <c r="L348" s="19"/>
      <c r="M348" s="19"/>
      <c r="N348" s="19"/>
      <c r="O348" s="19"/>
    </row>
    <row r="349" customFormat="false" ht="16.5" hidden="false" customHeight="true" outlineLevel="0" collapsed="false">
      <c r="A349" s="17" t="e">
        <f aca="false">NA()</f>
        <v>#N/A</v>
      </c>
      <c r="B349" s="17" t="e">
        <f aca="false">NA()</f>
        <v>#N/A</v>
      </c>
      <c r="C349" s="17" t="e">
        <f aca="false">NA()</f>
        <v>#N/A</v>
      </c>
      <c r="F349" s="19" t="s">
        <v>16</v>
      </c>
      <c r="G349" s="19"/>
      <c r="H349" s="19"/>
      <c r="I349" s="19"/>
      <c r="J349" s="19"/>
      <c r="K349" s="19"/>
      <c r="L349" s="19"/>
      <c r="M349" s="19"/>
      <c r="N349" s="19"/>
      <c r="O349" s="19"/>
    </row>
    <row r="350" customFormat="false" ht="16.5" hidden="false" customHeight="true" outlineLevel="0" collapsed="false">
      <c r="A350" s="17" t="e">
        <f aca="false">NA()</f>
        <v>#N/A</v>
      </c>
      <c r="B350" s="17" t="e">
        <f aca="false">NA()</f>
        <v>#N/A</v>
      </c>
      <c r="C350" s="17" t="e">
        <f aca="false">NA()</f>
        <v>#N/A</v>
      </c>
      <c r="F350" s="19" t="s">
        <v>17</v>
      </c>
      <c r="G350" s="19"/>
      <c r="H350" s="19"/>
      <c r="I350" s="19"/>
      <c r="J350" s="19"/>
      <c r="K350" s="19" t="s">
        <v>18</v>
      </c>
      <c r="L350" s="19" t="s">
        <v>19</v>
      </c>
      <c r="M350" s="19" t="s">
        <v>20</v>
      </c>
      <c r="N350" s="19"/>
      <c r="O350" s="19"/>
    </row>
    <row r="351" customFormat="false" ht="90" hidden="false" customHeight="false" outlineLevel="0" collapsed="false">
      <c r="A351" s="17" t="e">
        <f aca="false">NA()</f>
        <v>#N/A</v>
      </c>
      <c r="B351" s="17" t="e">
        <f aca="false">NA()</f>
        <v>#N/A</v>
      </c>
      <c r="C351" s="17" t="e">
        <f aca="false">NA()</f>
        <v>#N/A</v>
      </c>
      <c r="F351" s="21" t="s">
        <v>21</v>
      </c>
      <c r="G351" s="19" t="s">
        <v>22</v>
      </c>
      <c r="H351" s="21" t="s">
        <v>23</v>
      </c>
      <c r="I351" s="21" t="s">
        <v>24</v>
      </c>
      <c r="J351" s="21" t="n">
        <v>71</v>
      </c>
      <c r="K351" s="23" t="n">
        <f aca="false">J351/20</f>
        <v>3.55</v>
      </c>
      <c r="L351" s="23" t="n">
        <f aca="false">(K351+K352+K353+K354+K355+K356)/6</f>
        <v>1.91127450980392</v>
      </c>
      <c r="M351" s="19" t="s">
        <v>25</v>
      </c>
      <c r="N351" s="19" t="s">
        <v>26</v>
      </c>
      <c r="O351" s="23" t="n">
        <f aca="false">(L351+L359)/2</f>
        <v>1.45563725490196</v>
      </c>
    </row>
    <row r="352" customFormat="false" ht="51.75" hidden="false" customHeight="false" outlineLevel="0" collapsed="false">
      <c r="A352" s="17" t="e">
        <f aca="false">NA()</f>
        <v>#N/A</v>
      </c>
      <c r="B352" s="17" t="e">
        <f aca="false">NA()</f>
        <v>#N/A</v>
      </c>
      <c r="C352" s="17" t="e">
        <f aca="false">NA()</f>
        <v>#N/A</v>
      </c>
      <c r="F352" s="21" t="s">
        <v>27</v>
      </c>
      <c r="G352" s="19" t="s">
        <v>224</v>
      </c>
      <c r="H352" s="21" t="s">
        <v>29</v>
      </c>
      <c r="I352" s="21" t="n">
        <v>7350</v>
      </c>
      <c r="J352" s="24" t="n">
        <v>7350</v>
      </c>
      <c r="K352" s="23" t="n">
        <f aca="false">J352/7350</f>
        <v>1</v>
      </c>
      <c r="L352" s="23"/>
      <c r="M352" s="21"/>
      <c r="N352" s="19" t="s">
        <v>31</v>
      </c>
      <c r="O352" s="23"/>
    </row>
    <row r="353" customFormat="false" ht="128.25" hidden="false" customHeight="false" outlineLevel="0" collapsed="false">
      <c r="A353" s="17" t="e">
        <f aca="false">NA()</f>
        <v>#N/A</v>
      </c>
      <c r="B353" s="17" t="e">
        <f aca="false">NA()</f>
        <v>#N/A</v>
      </c>
      <c r="C353" s="17" t="e">
        <f aca="false">NA()</f>
        <v>#N/A</v>
      </c>
      <c r="F353" s="21" t="s">
        <v>32</v>
      </c>
      <c r="G353" s="19" t="s">
        <v>225</v>
      </c>
      <c r="H353" s="19" t="s">
        <v>34</v>
      </c>
      <c r="I353" s="21" t="s">
        <v>35</v>
      </c>
      <c r="J353" s="21" t="n">
        <v>1</v>
      </c>
      <c r="K353" s="23" t="n">
        <f aca="false">J353/1</f>
        <v>1</v>
      </c>
      <c r="L353" s="23"/>
      <c r="M353" s="21"/>
      <c r="N353" s="19" t="s">
        <v>31</v>
      </c>
      <c r="O353" s="23"/>
    </row>
    <row r="354" customFormat="false" ht="128.25" hidden="false" customHeight="false" outlineLevel="0" collapsed="false">
      <c r="A354" s="17" t="e">
        <f aca="false">NA()</f>
        <v>#N/A</v>
      </c>
      <c r="B354" s="17" t="e">
        <f aca="false">NA()</f>
        <v>#N/A</v>
      </c>
      <c r="C354" s="17" t="e">
        <f aca="false">NA()</f>
        <v>#N/A</v>
      </c>
      <c r="F354" s="21" t="s">
        <v>36</v>
      </c>
      <c r="G354" s="19" t="s">
        <v>226</v>
      </c>
      <c r="H354" s="19" t="s">
        <v>38</v>
      </c>
      <c r="I354" s="21" t="s">
        <v>35</v>
      </c>
      <c r="J354" s="21" t="n">
        <v>1</v>
      </c>
      <c r="K354" s="23" t="n">
        <f aca="false">J354/1</f>
        <v>1</v>
      </c>
      <c r="L354" s="23"/>
      <c r="M354" s="21"/>
      <c r="N354" s="19" t="s">
        <v>31</v>
      </c>
      <c r="O354" s="23"/>
    </row>
    <row r="355" customFormat="false" ht="77.25" hidden="false" customHeight="false" outlineLevel="0" collapsed="false">
      <c r="A355" s="17" t="e">
        <f aca="false">NA()</f>
        <v>#N/A</v>
      </c>
      <c r="B355" s="17" t="e">
        <f aca="false">NA()</f>
        <v>#N/A</v>
      </c>
      <c r="C355" s="17" t="e">
        <f aca="false">NA()</f>
        <v>#N/A</v>
      </c>
      <c r="F355" s="21" t="s">
        <v>39</v>
      </c>
      <c r="G355" s="19" t="s">
        <v>227</v>
      </c>
      <c r="H355" s="19" t="s">
        <v>41</v>
      </c>
      <c r="I355" s="21" t="s">
        <v>228</v>
      </c>
      <c r="J355" s="21" t="n">
        <v>156</v>
      </c>
      <c r="K355" s="23" t="n">
        <f aca="false">J355/170</f>
        <v>0.917647058823529</v>
      </c>
      <c r="L355" s="23"/>
      <c r="M355" s="21"/>
      <c r="N355" s="19" t="s">
        <v>31</v>
      </c>
      <c r="O355" s="23"/>
    </row>
    <row r="356" customFormat="false" ht="128.25" hidden="false" customHeight="false" outlineLevel="0" collapsed="false">
      <c r="A356" s="17" t="e">
        <f aca="false">NA()</f>
        <v>#N/A</v>
      </c>
      <c r="B356" s="17" t="e">
        <f aca="false">NA()</f>
        <v>#N/A</v>
      </c>
      <c r="C356" s="17" t="e">
        <f aca="false">NA()</f>
        <v>#N/A</v>
      </c>
      <c r="F356" s="21" t="s">
        <v>43</v>
      </c>
      <c r="G356" s="19" t="s">
        <v>44</v>
      </c>
      <c r="H356" s="21" t="s">
        <v>45</v>
      </c>
      <c r="I356" s="21" t="s">
        <v>35</v>
      </c>
      <c r="J356" s="21" t="n">
        <v>4</v>
      </c>
      <c r="K356" s="23" t="n">
        <f aca="false">J356/1</f>
        <v>4</v>
      </c>
      <c r="L356" s="23"/>
      <c r="M356" s="19" t="s">
        <v>46</v>
      </c>
      <c r="N356" s="19" t="s">
        <v>26</v>
      </c>
      <c r="O356" s="23"/>
    </row>
    <row r="357" customFormat="false" ht="16.5" hidden="false" customHeight="true" outlineLevel="0" collapsed="false">
      <c r="A357" s="17" t="e">
        <f aca="false">NA()</f>
        <v>#N/A</v>
      </c>
      <c r="B357" s="17" t="e">
        <f aca="false">NA()</f>
        <v>#N/A</v>
      </c>
      <c r="C357" s="17" t="e">
        <f aca="false">NA()</f>
        <v>#N/A</v>
      </c>
      <c r="F357" s="19" t="s">
        <v>47</v>
      </c>
      <c r="G357" s="19"/>
      <c r="H357" s="19"/>
      <c r="I357" s="19"/>
      <c r="J357" s="19"/>
      <c r="K357" s="21" t="s">
        <v>48</v>
      </c>
      <c r="L357" s="21" t="s">
        <v>49</v>
      </c>
      <c r="M357" s="21" t="s">
        <v>20</v>
      </c>
      <c r="N357" s="21"/>
      <c r="O357" s="23"/>
    </row>
    <row r="358" customFormat="false" ht="77.25" hidden="false" customHeight="false" outlineLevel="0" collapsed="false">
      <c r="A358" s="17" t="e">
        <f aca="false">NA()</f>
        <v>#N/A</v>
      </c>
      <c r="B358" s="17" t="e">
        <f aca="false">NA()</f>
        <v>#N/A</v>
      </c>
      <c r="C358" s="17" t="e">
        <f aca="false">NA()</f>
        <v>#N/A</v>
      </c>
      <c r="F358" s="25" t="s">
        <v>21</v>
      </c>
      <c r="G358" s="19" t="s">
        <v>229</v>
      </c>
      <c r="H358" s="21"/>
      <c r="I358" s="21"/>
      <c r="J358" s="21"/>
      <c r="K358" s="21"/>
      <c r="L358" s="21"/>
      <c r="M358" s="21"/>
      <c r="N358" s="21"/>
      <c r="O358" s="23"/>
    </row>
    <row r="359" customFormat="false" ht="26.25" hidden="false" customHeight="false" outlineLevel="0" collapsed="false">
      <c r="A359" s="17" t="e">
        <f aca="false">NA()</f>
        <v>#N/A</v>
      </c>
      <c r="B359" s="17" t="e">
        <f aca="false">NA()</f>
        <v>#N/A</v>
      </c>
      <c r="C359" s="17" t="e">
        <f aca="false">NA()</f>
        <v>#N/A</v>
      </c>
      <c r="F359" s="25" t="s">
        <v>51</v>
      </c>
      <c r="G359" s="19" t="s">
        <v>52</v>
      </c>
      <c r="H359" s="21" t="s">
        <v>53</v>
      </c>
      <c r="I359" s="26" t="n">
        <v>182</v>
      </c>
      <c r="J359" s="26" t="n">
        <v>182</v>
      </c>
      <c r="K359" s="23" t="n">
        <f aca="false">J359/I359</f>
        <v>1</v>
      </c>
      <c r="L359" s="23" t="n">
        <f aca="false">(K359+K360+K361+K362+K363)/5</f>
        <v>1</v>
      </c>
      <c r="M359" s="21"/>
      <c r="N359" s="19" t="s">
        <v>31</v>
      </c>
      <c r="O359" s="23"/>
    </row>
    <row r="360" customFormat="false" ht="26.25" hidden="false" customHeight="false" outlineLevel="0" collapsed="false">
      <c r="A360" s="17" t="e">
        <f aca="false">NA()</f>
        <v>#N/A</v>
      </c>
      <c r="B360" s="17" t="e">
        <f aca="false">NA()</f>
        <v>#N/A</v>
      </c>
      <c r="C360" s="17" t="e">
        <f aca="false">NA()</f>
        <v>#N/A</v>
      </c>
      <c r="F360" s="25" t="s">
        <v>54</v>
      </c>
      <c r="G360" s="19" t="s">
        <v>55</v>
      </c>
      <c r="H360" s="21" t="s">
        <v>56</v>
      </c>
      <c r="I360" s="27" t="n">
        <v>10939.56</v>
      </c>
      <c r="J360" s="27" t="n">
        <v>10939.56</v>
      </c>
      <c r="K360" s="23" t="n">
        <f aca="false">J360/I360</f>
        <v>1</v>
      </c>
      <c r="L360" s="23"/>
      <c r="M360" s="21"/>
      <c r="N360" s="19" t="s">
        <v>77</v>
      </c>
      <c r="O360" s="23"/>
    </row>
    <row r="361" customFormat="false" ht="15.75" hidden="false" customHeight="false" outlineLevel="0" collapsed="false">
      <c r="A361" s="17" t="e">
        <f aca="false">NA()</f>
        <v>#N/A</v>
      </c>
      <c r="B361" s="17" t="e">
        <f aca="false">NA()</f>
        <v>#N/A</v>
      </c>
      <c r="C361" s="17" t="e">
        <f aca="false">NA()</f>
        <v>#N/A</v>
      </c>
      <c r="F361" s="25" t="s">
        <v>58</v>
      </c>
      <c r="G361" s="19" t="s">
        <v>59</v>
      </c>
      <c r="H361" s="21" t="s">
        <v>60</v>
      </c>
      <c r="I361" s="28" t="n">
        <v>1991</v>
      </c>
      <c r="J361" s="28" t="n">
        <v>1991</v>
      </c>
      <c r="K361" s="23" t="n">
        <f aca="false">J361/I361</f>
        <v>1</v>
      </c>
      <c r="L361" s="23"/>
      <c r="M361" s="21"/>
      <c r="N361" s="21" t="s">
        <v>77</v>
      </c>
      <c r="O361" s="23"/>
    </row>
    <row r="362" customFormat="false" ht="26.25" hidden="false" customHeight="false" outlineLevel="0" collapsed="false">
      <c r="A362" s="17" t="e">
        <f aca="false">NA()</f>
        <v>#N/A</v>
      </c>
      <c r="B362" s="17" t="e">
        <f aca="false">NA()</f>
        <v>#N/A</v>
      </c>
      <c r="C362" s="17" t="e">
        <f aca="false">NA()</f>
        <v>#N/A</v>
      </c>
      <c r="F362" s="25" t="s">
        <v>61</v>
      </c>
      <c r="G362" s="19" t="s">
        <v>62</v>
      </c>
      <c r="H362" s="21" t="s">
        <v>63</v>
      </c>
      <c r="I362" s="29" t="n">
        <v>260</v>
      </c>
      <c r="J362" s="29" t="n">
        <v>260</v>
      </c>
      <c r="K362" s="23" t="n">
        <f aca="false">J362/I362</f>
        <v>1</v>
      </c>
      <c r="L362" s="23"/>
      <c r="M362" s="21"/>
      <c r="N362" s="19" t="s">
        <v>31</v>
      </c>
      <c r="O362" s="23"/>
    </row>
    <row r="363" customFormat="false" ht="26.25" hidden="false" customHeight="false" outlineLevel="0" collapsed="false">
      <c r="A363" s="17" t="e">
        <f aca="false">NA()</f>
        <v>#N/A</v>
      </c>
      <c r="B363" s="17" t="e">
        <f aca="false">NA()</f>
        <v>#N/A</v>
      </c>
      <c r="C363" s="17" t="e">
        <f aca="false">NA()</f>
        <v>#N/A</v>
      </c>
      <c r="F363" s="25" t="s">
        <v>64</v>
      </c>
      <c r="G363" s="19" t="s">
        <v>65</v>
      </c>
      <c r="H363" s="21" t="s">
        <v>66</v>
      </c>
      <c r="I363" s="21" t="n">
        <v>382.2</v>
      </c>
      <c r="J363" s="21" t="n">
        <v>382.2</v>
      </c>
      <c r="K363" s="23" t="n">
        <f aca="false">J363/I363</f>
        <v>1</v>
      </c>
      <c r="L363" s="23"/>
      <c r="M363" s="21"/>
      <c r="N363" s="19" t="s">
        <v>31</v>
      </c>
      <c r="O363" s="23"/>
    </row>
    <row r="364" customFormat="false" ht="15.75" hidden="false" customHeight="false" outlineLevel="0" collapsed="false">
      <c r="A364" s="17" t="e">
        <f aca="false">NA()</f>
        <v>#N/A</v>
      </c>
      <c r="B364" s="17" t="e">
        <f aca="false">NA()</f>
        <v>#N/A</v>
      </c>
      <c r="C364" s="17" t="e">
        <f aca="false">NA()</f>
        <v>#N/A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</row>
    <row r="365" customFormat="false" ht="16.5" hidden="false" customHeight="true" outlineLevel="0" collapsed="false">
      <c r="A365" s="17" t="e">
        <f aca="false">NA()</f>
        <v>#N/A</v>
      </c>
      <c r="B365" s="17" t="e">
        <f aca="false">NA()</f>
        <v>#N/A</v>
      </c>
      <c r="C365" s="17" t="e">
        <f aca="false">NA()</f>
        <v>#N/A</v>
      </c>
      <c r="F365" s="19" t="s">
        <v>230</v>
      </c>
      <c r="G365" s="19"/>
      <c r="H365" s="19"/>
      <c r="I365" s="19"/>
      <c r="J365" s="19"/>
      <c r="K365" s="19"/>
      <c r="L365" s="19"/>
      <c r="M365" s="19"/>
      <c r="N365" s="19"/>
      <c r="O365" s="19"/>
    </row>
    <row r="366" customFormat="false" ht="16.5" hidden="false" customHeight="true" outlineLevel="0" collapsed="false">
      <c r="A366" s="17" t="e">
        <f aca="false">NA()</f>
        <v>#N/A</v>
      </c>
      <c r="B366" s="17" t="e">
        <f aca="false">NA()</f>
        <v>#N/A</v>
      </c>
      <c r="C366" s="17" t="e">
        <f aca="false">NA()</f>
        <v>#N/A</v>
      </c>
      <c r="F366" s="19" t="s">
        <v>16</v>
      </c>
      <c r="G366" s="19"/>
      <c r="H366" s="19"/>
      <c r="I366" s="19"/>
      <c r="J366" s="19"/>
      <c r="K366" s="19"/>
      <c r="L366" s="19"/>
      <c r="M366" s="19"/>
      <c r="N366" s="19"/>
      <c r="O366" s="19"/>
    </row>
    <row r="367" customFormat="false" ht="16.5" hidden="false" customHeight="true" outlineLevel="0" collapsed="false">
      <c r="A367" s="17" t="e">
        <f aca="false">NA()</f>
        <v>#N/A</v>
      </c>
      <c r="B367" s="17" t="e">
        <f aca="false">NA()</f>
        <v>#N/A</v>
      </c>
      <c r="C367" s="17" t="e">
        <f aca="false">NA()</f>
        <v>#N/A</v>
      </c>
      <c r="F367" s="19" t="s">
        <v>17</v>
      </c>
      <c r="G367" s="19"/>
      <c r="H367" s="19"/>
      <c r="I367" s="19"/>
      <c r="J367" s="19"/>
      <c r="K367" s="19" t="s">
        <v>18</v>
      </c>
      <c r="L367" s="19" t="s">
        <v>19</v>
      </c>
      <c r="M367" s="19" t="s">
        <v>20</v>
      </c>
      <c r="N367" s="19"/>
      <c r="O367" s="19"/>
    </row>
    <row r="368" customFormat="false" ht="90" hidden="false" customHeight="false" outlineLevel="0" collapsed="false">
      <c r="A368" s="17" t="e">
        <f aca="false">NA()</f>
        <v>#N/A</v>
      </c>
      <c r="B368" s="17" t="e">
        <f aca="false">NA()</f>
        <v>#N/A</v>
      </c>
      <c r="C368" s="17" t="e">
        <f aca="false">NA()</f>
        <v>#N/A</v>
      </c>
      <c r="F368" s="21" t="s">
        <v>21</v>
      </c>
      <c r="G368" s="19" t="s">
        <v>22</v>
      </c>
      <c r="H368" s="21" t="s">
        <v>23</v>
      </c>
      <c r="I368" s="21" t="s">
        <v>24</v>
      </c>
      <c r="J368" s="21" t="n">
        <v>100</v>
      </c>
      <c r="K368" s="23" t="n">
        <f aca="false">J368/20</f>
        <v>5</v>
      </c>
      <c r="L368" s="23" t="n">
        <f aca="false">(K368+K369+K370+K371+K372+K373)/6</f>
        <v>2.16666666666667</v>
      </c>
      <c r="M368" s="19" t="s">
        <v>25</v>
      </c>
      <c r="N368" s="19" t="s">
        <v>26</v>
      </c>
      <c r="O368" s="23" t="n">
        <f aca="false">(L368+L376)/2</f>
        <v>1.58333333333333</v>
      </c>
    </row>
    <row r="369" customFormat="false" ht="51.75" hidden="false" customHeight="false" outlineLevel="0" collapsed="false">
      <c r="A369" s="17" t="e">
        <f aca="false">NA()</f>
        <v>#N/A</v>
      </c>
      <c r="B369" s="17" t="e">
        <f aca="false">NA()</f>
        <v>#N/A</v>
      </c>
      <c r="C369" s="17" t="e">
        <f aca="false">NA()</f>
        <v>#N/A</v>
      </c>
      <c r="F369" s="21" t="s">
        <v>27</v>
      </c>
      <c r="G369" s="19" t="s">
        <v>231</v>
      </c>
      <c r="H369" s="21" t="s">
        <v>29</v>
      </c>
      <c r="I369" s="21" t="s">
        <v>232</v>
      </c>
      <c r="J369" s="24" t="n">
        <v>4200</v>
      </c>
      <c r="K369" s="23" t="n">
        <f aca="false">J369/4200</f>
        <v>1</v>
      </c>
      <c r="L369" s="23"/>
      <c r="M369" s="21"/>
      <c r="N369" s="19" t="s">
        <v>31</v>
      </c>
      <c r="O369" s="23"/>
    </row>
    <row r="370" customFormat="false" ht="115.5" hidden="false" customHeight="false" outlineLevel="0" collapsed="false">
      <c r="A370" s="17" t="e">
        <f aca="false">NA()</f>
        <v>#N/A</v>
      </c>
      <c r="B370" s="17" t="e">
        <f aca="false">NA()</f>
        <v>#N/A</v>
      </c>
      <c r="C370" s="17" t="e">
        <f aca="false">NA()</f>
        <v>#N/A</v>
      </c>
      <c r="F370" s="21" t="s">
        <v>32</v>
      </c>
      <c r="G370" s="19" t="s">
        <v>233</v>
      </c>
      <c r="H370" s="19" t="s">
        <v>34</v>
      </c>
      <c r="I370" s="21" t="s">
        <v>35</v>
      </c>
      <c r="J370" s="21" t="n">
        <v>1</v>
      </c>
      <c r="K370" s="23" t="n">
        <f aca="false">J370/1</f>
        <v>1</v>
      </c>
      <c r="L370" s="23"/>
      <c r="M370" s="21"/>
      <c r="N370" s="19" t="s">
        <v>31</v>
      </c>
      <c r="O370" s="23"/>
    </row>
    <row r="371" customFormat="false" ht="128.25" hidden="false" customHeight="false" outlineLevel="0" collapsed="false">
      <c r="A371" s="17" t="e">
        <f aca="false">NA()</f>
        <v>#N/A</v>
      </c>
      <c r="B371" s="17" t="e">
        <f aca="false">NA()</f>
        <v>#N/A</v>
      </c>
      <c r="C371" s="17" t="e">
        <f aca="false">NA()</f>
        <v>#N/A</v>
      </c>
      <c r="F371" s="21" t="s">
        <v>36</v>
      </c>
      <c r="G371" s="19" t="s">
        <v>234</v>
      </c>
      <c r="H371" s="19" t="s">
        <v>38</v>
      </c>
      <c r="I371" s="21" t="s">
        <v>35</v>
      </c>
      <c r="J371" s="21" t="n">
        <v>1</v>
      </c>
      <c r="K371" s="23" t="n">
        <f aca="false">J371/1</f>
        <v>1</v>
      </c>
      <c r="L371" s="23"/>
      <c r="M371" s="21"/>
      <c r="N371" s="19" t="s">
        <v>31</v>
      </c>
      <c r="O371" s="23"/>
    </row>
    <row r="372" customFormat="false" ht="77.25" hidden="false" customHeight="false" outlineLevel="0" collapsed="false">
      <c r="A372" s="17" t="e">
        <f aca="false">NA()</f>
        <v>#N/A</v>
      </c>
      <c r="B372" s="17" t="e">
        <f aca="false">NA()</f>
        <v>#N/A</v>
      </c>
      <c r="C372" s="17" t="e">
        <f aca="false">NA()</f>
        <v>#N/A</v>
      </c>
      <c r="F372" s="21" t="s">
        <v>39</v>
      </c>
      <c r="G372" s="19" t="s">
        <v>235</v>
      </c>
      <c r="H372" s="19" t="s">
        <v>41</v>
      </c>
      <c r="I372" s="21" t="s">
        <v>236</v>
      </c>
      <c r="J372" s="21" t="n">
        <v>64</v>
      </c>
      <c r="K372" s="23" t="n">
        <f aca="false">J372/64</f>
        <v>1</v>
      </c>
      <c r="L372" s="23"/>
      <c r="M372" s="21"/>
      <c r="N372" s="19" t="s">
        <v>31</v>
      </c>
      <c r="O372" s="23"/>
    </row>
    <row r="373" customFormat="false" ht="128.25" hidden="false" customHeight="false" outlineLevel="0" collapsed="false">
      <c r="A373" s="17" t="e">
        <f aca="false">NA()</f>
        <v>#N/A</v>
      </c>
      <c r="B373" s="17" t="e">
        <f aca="false">NA()</f>
        <v>#N/A</v>
      </c>
      <c r="C373" s="17" t="e">
        <f aca="false">NA()</f>
        <v>#N/A</v>
      </c>
      <c r="F373" s="21" t="s">
        <v>43</v>
      </c>
      <c r="G373" s="19" t="s">
        <v>44</v>
      </c>
      <c r="H373" s="21" t="s">
        <v>45</v>
      </c>
      <c r="I373" s="21" t="s">
        <v>35</v>
      </c>
      <c r="J373" s="21" t="n">
        <v>4</v>
      </c>
      <c r="K373" s="23" t="n">
        <f aca="false">J373/1</f>
        <v>4</v>
      </c>
      <c r="L373" s="23"/>
      <c r="M373" s="19" t="s">
        <v>46</v>
      </c>
      <c r="N373" s="19" t="s">
        <v>26</v>
      </c>
      <c r="O373" s="23"/>
    </row>
    <row r="374" customFormat="false" ht="16.5" hidden="false" customHeight="true" outlineLevel="0" collapsed="false">
      <c r="A374" s="17" t="e">
        <f aca="false">NA()</f>
        <v>#N/A</v>
      </c>
      <c r="B374" s="17" t="e">
        <f aca="false">NA()</f>
        <v>#N/A</v>
      </c>
      <c r="C374" s="17" t="e">
        <f aca="false">NA()</f>
        <v>#N/A</v>
      </c>
      <c r="F374" s="19" t="s">
        <v>47</v>
      </c>
      <c r="G374" s="19"/>
      <c r="H374" s="19"/>
      <c r="I374" s="19"/>
      <c r="J374" s="19"/>
      <c r="K374" s="21" t="s">
        <v>48</v>
      </c>
      <c r="L374" s="21" t="s">
        <v>49</v>
      </c>
      <c r="M374" s="21" t="s">
        <v>20</v>
      </c>
      <c r="N374" s="21"/>
      <c r="O374" s="23"/>
    </row>
    <row r="375" customFormat="false" ht="77.25" hidden="false" customHeight="false" outlineLevel="0" collapsed="false">
      <c r="A375" s="17" t="e">
        <f aca="false">NA()</f>
        <v>#N/A</v>
      </c>
      <c r="B375" s="17" t="e">
        <f aca="false">NA()</f>
        <v>#N/A</v>
      </c>
      <c r="C375" s="17" t="e">
        <f aca="false">NA()</f>
        <v>#N/A</v>
      </c>
      <c r="F375" s="25" t="s">
        <v>21</v>
      </c>
      <c r="G375" s="19" t="s">
        <v>237</v>
      </c>
      <c r="H375" s="21"/>
      <c r="I375" s="21"/>
      <c r="J375" s="21"/>
      <c r="K375" s="21"/>
      <c r="L375" s="21"/>
      <c r="M375" s="21"/>
      <c r="N375" s="21"/>
      <c r="O375" s="23"/>
    </row>
    <row r="376" customFormat="false" ht="26.25" hidden="false" customHeight="false" outlineLevel="0" collapsed="false">
      <c r="A376" s="17" t="e">
        <f aca="false">NA()</f>
        <v>#N/A</v>
      </c>
      <c r="B376" s="17" t="e">
        <f aca="false">NA()</f>
        <v>#N/A</v>
      </c>
      <c r="C376" s="17" t="e">
        <f aca="false">NA()</f>
        <v>#N/A</v>
      </c>
      <c r="F376" s="25" t="s">
        <v>51</v>
      </c>
      <c r="G376" s="19" t="s">
        <v>52</v>
      </c>
      <c r="H376" s="21" t="s">
        <v>53</v>
      </c>
      <c r="I376" s="26" t="n">
        <v>252</v>
      </c>
      <c r="J376" s="26" t="n">
        <v>252</v>
      </c>
      <c r="K376" s="23" t="n">
        <f aca="false">J376/I376</f>
        <v>1</v>
      </c>
      <c r="L376" s="23" t="n">
        <f aca="false">(K376+K377+K378+K379+K380)/5</f>
        <v>1</v>
      </c>
      <c r="M376" s="21"/>
      <c r="N376" s="19" t="s">
        <v>31</v>
      </c>
      <c r="O376" s="23"/>
    </row>
    <row r="377" customFormat="false" ht="26.25" hidden="false" customHeight="false" outlineLevel="0" collapsed="false">
      <c r="A377" s="17" t="e">
        <f aca="false">NA()</f>
        <v>#N/A</v>
      </c>
      <c r="B377" s="17" t="e">
        <f aca="false">NA()</f>
        <v>#N/A</v>
      </c>
      <c r="C377" s="17" t="e">
        <f aca="false">NA()</f>
        <v>#N/A</v>
      </c>
      <c r="F377" s="25" t="s">
        <v>54</v>
      </c>
      <c r="G377" s="19" t="s">
        <v>55</v>
      </c>
      <c r="H377" s="21" t="s">
        <v>56</v>
      </c>
      <c r="I377" s="27" t="n">
        <v>7306.75</v>
      </c>
      <c r="J377" s="27" t="n">
        <v>7306.75</v>
      </c>
      <c r="K377" s="23" t="n">
        <f aca="false">J377/I377</f>
        <v>1</v>
      </c>
      <c r="L377" s="23"/>
      <c r="M377" s="21"/>
      <c r="N377" s="19" t="s">
        <v>77</v>
      </c>
      <c r="O377" s="23"/>
    </row>
    <row r="378" customFormat="false" ht="15.75" hidden="false" customHeight="false" outlineLevel="0" collapsed="false">
      <c r="A378" s="17" t="e">
        <f aca="false">NA()</f>
        <v>#N/A</v>
      </c>
      <c r="B378" s="17" t="e">
        <f aca="false">NA()</f>
        <v>#N/A</v>
      </c>
      <c r="C378" s="17" t="e">
        <f aca="false">NA()</f>
        <v>#N/A</v>
      </c>
      <c r="F378" s="25" t="s">
        <v>58</v>
      </c>
      <c r="G378" s="19" t="s">
        <v>59</v>
      </c>
      <c r="H378" s="21" t="s">
        <v>60</v>
      </c>
      <c r="I378" s="28" t="n">
        <v>1841.3</v>
      </c>
      <c r="J378" s="28" t="n">
        <v>1841.3</v>
      </c>
      <c r="K378" s="23" t="n">
        <f aca="false">J378/I378</f>
        <v>1</v>
      </c>
      <c r="L378" s="23"/>
      <c r="M378" s="21"/>
      <c r="N378" s="21" t="s">
        <v>77</v>
      </c>
      <c r="O378" s="23"/>
    </row>
    <row r="379" customFormat="false" ht="26.25" hidden="false" customHeight="false" outlineLevel="0" collapsed="false">
      <c r="A379" s="17" t="e">
        <f aca="false">NA()</f>
        <v>#N/A</v>
      </c>
      <c r="B379" s="17" t="e">
        <f aca="false">NA()</f>
        <v>#N/A</v>
      </c>
      <c r="C379" s="17" t="e">
        <f aca="false">NA()</f>
        <v>#N/A</v>
      </c>
      <c r="F379" s="25" t="s">
        <v>61</v>
      </c>
      <c r="G379" s="19" t="s">
        <v>62</v>
      </c>
      <c r="H379" s="21" t="s">
        <v>63</v>
      </c>
      <c r="I379" s="29" t="n">
        <v>312</v>
      </c>
      <c r="J379" s="29" t="n">
        <v>312</v>
      </c>
      <c r="K379" s="23" t="n">
        <f aca="false">J379/I379</f>
        <v>1</v>
      </c>
      <c r="L379" s="23"/>
      <c r="M379" s="19"/>
      <c r="N379" s="19" t="s">
        <v>31</v>
      </c>
      <c r="O379" s="23"/>
    </row>
    <row r="380" customFormat="false" ht="26.25" hidden="false" customHeight="false" outlineLevel="0" collapsed="false">
      <c r="A380" s="17" t="e">
        <f aca="false">NA()</f>
        <v>#N/A</v>
      </c>
      <c r="B380" s="17" t="e">
        <f aca="false">NA()</f>
        <v>#N/A</v>
      </c>
      <c r="C380" s="17" t="e">
        <f aca="false">NA()</f>
        <v>#N/A</v>
      </c>
      <c r="F380" s="25" t="s">
        <v>64</v>
      </c>
      <c r="G380" s="19" t="s">
        <v>65</v>
      </c>
      <c r="H380" s="21" t="s">
        <v>66</v>
      </c>
      <c r="I380" s="21" t="n">
        <v>218.4</v>
      </c>
      <c r="J380" s="21" t="n">
        <v>218.4</v>
      </c>
      <c r="K380" s="23" t="n">
        <f aca="false">J380/I380</f>
        <v>1</v>
      </c>
      <c r="L380" s="23"/>
      <c r="M380" s="19"/>
      <c r="N380" s="19" t="s">
        <v>31</v>
      </c>
      <c r="O380" s="23"/>
    </row>
    <row r="381" customFormat="false" ht="15.75" hidden="false" customHeight="false" outlineLevel="0" collapsed="false">
      <c r="A381" s="17" t="e">
        <f aca="false">NA()</f>
        <v>#N/A</v>
      </c>
      <c r="B381" s="17" t="e">
        <f aca="false">NA()</f>
        <v>#N/A</v>
      </c>
      <c r="C381" s="17" t="e">
        <f aca="false">NA()</f>
        <v>#N/A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</row>
    <row r="382" customFormat="false" ht="16.5" hidden="false" customHeight="true" outlineLevel="0" collapsed="false">
      <c r="A382" s="17" t="e">
        <f aca="false">NA()</f>
        <v>#N/A</v>
      </c>
      <c r="B382" s="17" t="e">
        <f aca="false">NA()</f>
        <v>#N/A</v>
      </c>
      <c r="C382" s="17" t="e">
        <f aca="false">NA()</f>
        <v>#N/A</v>
      </c>
      <c r="F382" s="19" t="s">
        <v>238</v>
      </c>
      <c r="G382" s="19"/>
      <c r="H382" s="19"/>
      <c r="I382" s="19"/>
      <c r="J382" s="19"/>
      <c r="K382" s="19"/>
      <c r="L382" s="19"/>
      <c r="M382" s="19"/>
      <c r="N382" s="19"/>
      <c r="O382" s="19"/>
    </row>
    <row r="383" customFormat="false" ht="16.5" hidden="false" customHeight="true" outlineLevel="0" collapsed="false">
      <c r="A383" s="17" t="e">
        <f aca="false">NA()</f>
        <v>#N/A</v>
      </c>
      <c r="B383" s="17" t="e">
        <f aca="false">NA()</f>
        <v>#N/A</v>
      </c>
      <c r="C383" s="17" t="e">
        <f aca="false">NA()</f>
        <v>#N/A</v>
      </c>
      <c r="F383" s="19" t="s">
        <v>16</v>
      </c>
      <c r="G383" s="19"/>
      <c r="H383" s="19"/>
      <c r="I383" s="19"/>
      <c r="J383" s="19"/>
      <c r="K383" s="19"/>
      <c r="L383" s="19"/>
      <c r="M383" s="19"/>
      <c r="N383" s="19"/>
      <c r="O383" s="19"/>
    </row>
    <row r="384" customFormat="false" ht="16.5" hidden="false" customHeight="true" outlineLevel="0" collapsed="false">
      <c r="A384" s="17" t="e">
        <f aca="false">NA()</f>
        <v>#N/A</v>
      </c>
      <c r="B384" s="17" t="e">
        <f aca="false">NA()</f>
        <v>#N/A</v>
      </c>
      <c r="C384" s="17" t="e">
        <f aca="false">NA()</f>
        <v>#N/A</v>
      </c>
      <c r="F384" s="19" t="s">
        <v>17</v>
      </c>
      <c r="G384" s="19"/>
      <c r="H384" s="19"/>
      <c r="I384" s="19"/>
      <c r="J384" s="19"/>
      <c r="K384" s="19" t="s">
        <v>18</v>
      </c>
      <c r="L384" s="19" t="s">
        <v>19</v>
      </c>
      <c r="M384" s="19" t="s">
        <v>20</v>
      </c>
      <c r="N384" s="19"/>
      <c r="O384" s="19"/>
    </row>
    <row r="385" customFormat="false" ht="90" hidden="false" customHeight="false" outlineLevel="0" collapsed="false">
      <c r="A385" s="17" t="e">
        <f aca="false">NA()</f>
        <v>#N/A</v>
      </c>
      <c r="B385" s="17" t="e">
        <f aca="false">NA()</f>
        <v>#N/A</v>
      </c>
      <c r="C385" s="17" t="e">
        <f aca="false">NA()</f>
        <v>#N/A</v>
      </c>
      <c r="F385" s="21" t="s">
        <v>21</v>
      </c>
      <c r="G385" s="19" t="s">
        <v>22</v>
      </c>
      <c r="H385" s="21" t="s">
        <v>23</v>
      </c>
      <c r="I385" s="21" t="s">
        <v>24</v>
      </c>
      <c r="J385" s="21" t="n">
        <v>20</v>
      </c>
      <c r="K385" s="23" t="n">
        <f aca="false">J385/20</f>
        <v>1</v>
      </c>
      <c r="L385" s="23" t="n">
        <f aca="false">(K385+K386+K387+K388+K389+K390)/6</f>
        <v>1</v>
      </c>
      <c r="M385" s="21"/>
      <c r="N385" s="19" t="s">
        <v>26</v>
      </c>
      <c r="O385" s="23" t="n">
        <f aca="false">(L385+L393)/2</f>
        <v>1</v>
      </c>
    </row>
    <row r="386" customFormat="false" ht="51.75" hidden="false" customHeight="false" outlineLevel="0" collapsed="false">
      <c r="A386" s="17" t="e">
        <f aca="false">NA()</f>
        <v>#N/A</v>
      </c>
      <c r="B386" s="17" t="e">
        <f aca="false">NA()</f>
        <v>#N/A</v>
      </c>
      <c r="C386" s="17" t="e">
        <f aca="false">NA()</f>
        <v>#N/A</v>
      </c>
      <c r="F386" s="21" t="s">
        <v>27</v>
      </c>
      <c r="G386" s="19" t="s">
        <v>239</v>
      </c>
      <c r="H386" s="21" t="s">
        <v>29</v>
      </c>
      <c r="I386" s="21" t="s">
        <v>240</v>
      </c>
      <c r="J386" s="24" t="n">
        <v>16500</v>
      </c>
      <c r="K386" s="23" t="n">
        <f aca="false">J386/16500</f>
        <v>1</v>
      </c>
      <c r="L386" s="23"/>
      <c r="M386" s="21"/>
      <c r="N386" s="19" t="s">
        <v>31</v>
      </c>
      <c r="O386" s="23"/>
    </row>
    <row r="387" customFormat="false" ht="115.5" hidden="false" customHeight="false" outlineLevel="0" collapsed="false">
      <c r="A387" s="17" t="e">
        <f aca="false">NA()</f>
        <v>#N/A</v>
      </c>
      <c r="B387" s="17" t="e">
        <f aca="false">NA()</f>
        <v>#N/A</v>
      </c>
      <c r="C387" s="17" t="e">
        <f aca="false">NA()</f>
        <v>#N/A</v>
      </c>
      <c r="F387" s="21" t="s">
        <v>32</v>
      </c>
      <c r="G387" s="19" t="s">
        <v>241</v>
      </c>
      <c r="H387" s="19" t="s">
        <v>34</v>
      </c>
      <c r="I387" s="21" t="s">
        <v>35</v>
      </c>
      <c r="J387" s="21" t="n">
        <v>1</v>
      </c>
      <c r="K387" s="23" t="n">
        <f aca="false">J387/1</f>
        <v>1</v>
      </c>
      <c r="L387" s="23"/>
      <c r="M387" s="21"/>
      <c r="N387" s="19" t="s">
        <v>31</v>
      </c>
      <c r="O387" s="23"/>
    </row>
    <row r="388" customFormat="false" ht="128.25" hidden="false" customHeight="false" outlineLevel="0" collapsed="false">
      <c r="A388" s="17" t="e">
        <f aca="false">NA()</f>
        <v>#N/A</v>
      </c>
      <c r="B388" s="17" t="e">
        <f aca="false">NA()</f>
        <v>#N/A</v>
      </c>
      <c r="C388" s="17" t="e">
        <f aca="false">NA()</f>
        <v>#N/A</v>
      </c>
      <c r="F388" s="21" t="s">
        <v>36</v>
      </c>
      <c r="G388" s="19" t="s">
        <v>242</v>
      </c>
      <c r="H388" s="19" t="s">
        <v>38</v>
      </c>
      <c r="I388" s="21" t="s">
        <v>35</v>
      </c>
      <c r="J388" s="21" t="n">
        <v>1</v>
      </c>
      <c r="K388" s="23" t="n">
        <f aca="false">J388/1</f>
        <v>1</v>
      </c>
      <c r="L388" s="23"/>
      <c r="M388" s="21"/>
      <c r="N388" s="19" t="s">
        <v>31</v>
      </c>
      <c r="O388" s="23"/>
    </row>
    <row r="389" customFormat="false" ht="77.25" hidden="false" customHeight="false" outlineLevel="0" collapsed="false">
      <c r="A389" s="17" t="e">
        <f aca="false">NA()</f>
        <v>#N/A</v>
      </c>
      <c r="B389" s="17" t="e">
        <f aca="false">NA()</f>
        <v>#N/A</v>
      </c>
      <c r="C389" s="17" t="e">
        <f aca="false">NA()</f>
        <v>#N/A</v>
      </c>
      <c r="F389" s="21" t="s">
        <v>39</v>
      </c>
      <c r="G389" s="19" t="s">
        <v>243</v>
      </c>
      <c r="H389" s="19" t="s">
        <v>41</v>
      </c>
      <c r="I389" s="21" t="s">
        <v>244</v>
      </c>
      <c r="J389" s="21" t="n">
        <v>167</v>
      </c>
      <c r="K389" s="23" t="n">
        <f aca="false">J389/167</f>
        <v>1</v>
      </c>
      <c r="L389" s="23"/>
      <c r="M389" s="21"/>
      <c r="N389" s="19" t="s">
        <v>31</v>
      </c>
      <c r="O389" s="23"/>
    </row>
    <row r="390" customFormat="false" ht="128.25" hidden="false" customHeight="false" outlineLevel="0" collapsed="false">
      <c r="A390" s="17" t="e">
        <f aca="false">NA()</f>
        <v>#N/A</v>
      </c>
      <c r="B390" s="17" t="e">
        <f aca="false">NA()</f>
        <v>#N/A</v>
      </c>
      <c r="C390" s="17" t="e">
        <f aca="false">NA()</f>
        <v>#N/A</v>
      </c>
      <c r="F390" s="21" t="s">
        <v>43</v>
      </c>
      <c r="G390" s="19" t="s">
        <v>44</v>
      </c>
      <c r="H390" s="21" t="s">
        <v>45</v>
      </c>
      <c r="I390" s="21" t="s">
        <v>35</v>
      </c>
      <c r="J390" s="21" t="n">
        <v>1</v>
      </c>
      <c r="K390" s="23" t="n">
        <f aca="false">J390/1</f>
        <v>1</v>
      </c>
      <c r="L390" s="23"/>
      <c r="M390" s="21"/>
      <c r="N390" s="19" t="s">
        <v>26</v>
      </c>
      <c r="O390" s="23"/>
    </row>
    <row r="391" customFormat="false" ht="16.5" hidden="false" customHeight="true" outlineLevel="0" collapsed="false">
      <c r="A391" s="17" t="e">
        <f aca="false">NA()</f>
        <v>#N/A</v>
      </c>
      <c r="B391" s="17" t="e">
        <f aca="false">NA()</f>
        <v>#N/A</v>
      </c>
      <c r="C391" s="17" t="e">
        <f aca="false">NA()</f>
        <v>#N/A</v>
      </c>
      <c r="F391" s="19" t="s">
        <v>47</v>
      </c>
      <c r="G391" s="19"/>
      <c r="H391" s="19"/>
      <c r="I391" s="19"/>
      <c r="J391" s="19"/>
      <c r="K391" s="21" t="s">
        <v>48</v>
      </c>
      <c r="L391" s="21" t="s">
        <v>49</v>
      </c>
      <c r="M391" s="21" t="s">
        <v>20</v>
      </c>
      <c r="N391" s="21"/>
      <c r="O391" s="23"/>
    </row>
    <row r="392" customFormat="false" ht="77.25" hidden="false" customHeight="false" outlineLevel="0" collapsed="false">
      <c r="A392" s="17" t="e">
        <f aca="false">NA()</f>
        <v>#N/A</v>
      </c>
      <c r="B392" s="17" t="e">
        <f aca="false">NA()</f>
        <v>#N/A</v>
      </c>
      <c r="C392" s="17" t="e">
        <f aca="false">NA()</f>
        <v>#N/A</v>
      </c>
      <c r="F392" s="25" t="s">
        <v>21</v>
      </c>
      <c r="G392" s="19" t="s">
        <v>245</v>
      </c>
      <c r="H392" s="21"/>
      <c r="I392" s="21"/>
      <c r="J392" s="21"/>
      <c r="K392" s="21"/>
      <c r="L392" s="21"/>
      <c r="M392" s="21"/>
      <c r="N392" s="21"/>
      <c r="O392" s="23"/>
    </row>
    <row r="393" customFormat="false" ht="26.25" hidden="false" customHeight="false" outlineLevel="0" collapsed="false">
      <c r="A393" s="17" t="e">
        <f aca="false">NA()</f>
        <v>#N/A</v>
      </c>
      <c r="B393" s="17" t="e">
        <f aca="false">NA()</f>
        <v>#N/A</v>
      </c>
      <c r="C393" s="17" t="e">
        <f aca="false">NA()</f>
        <v>#N/A</v>
      </c>
      <c r="F393" s="25" t="s">
        <v>51</v>
      </c>
      <c r="G393" s="19" t="s">
        <v>52</v>
      </c>
      <c r="H393" s="21" t="s">
        <v>53</v>
      </c>
      <c r="I393" s="26" t="n">
        <v>198</v>
      </c>
      <c r="J393" s="26" t="n">
        <v>198</v>
      </c>
      <c r="K393" s="23" t="n">
        <f aca="false">J393/I393</f>
        <v>1</v>
      </c>
      <c r="L393" s="23" t="n">
        <f aca="false">(K393+K394+K395+K396+K397)/5</f>
        <v>1</v>
      </c>
      <c r="M393" s="21"/>
      <c r="N393" s="19" t="s">
        <v>31</v>
      </c>
      <c r="O393" s="23"/>
    </row>
    <row r="394" customFormat="false" ht="26.25" hidden="false" customHeight="false" outlineLevel="0" collapsed="false">
      <c r="A394" s="17" t="e">
        <f aca="false">NA()</f>
        <v>#N/A</v>
      </c>
      <c r="B394" s="17" t="e">
        <f aca="false">NA()</f>
        <v>#N/A</v>
      </c>
      <c r="C394" s="17" t="e">
        <f aca="false">NA()</f>
        <v>#N/A</v>
      </c>
      <c r="F394" s="25" t="s">
        <v>54</v>
      </c>
      <c r="G394" s="19" t="s">
        <v>55</v>
      </c>
      <c r="H394" s="21" t="s">
        <v>56</v>
      </c>
      <c r="I394" s="27" t="n">
        <v>26337.37</v>
      </c>
      <c r="J394" s="27" t="n">
        <v>26337.37</v>
      </c>
      <c r="K394" s="23" t="n">
        <f aca="false">J394/I394</f>
        <v>1</v>
      </c>
      <c r="L394" s="23"/>
      <c r="M394" s="21"/>
      <c r="N394" s="19" t="s">
        <v>77</v>
      </c>
      <c r="O394" s="23"/>
    </row>
    <row r="395" customFormat="false" ht="15.75" hidden="false" customHeight="false" outlineLevel="0" collapsed="false">
      <c r="A395" s="17" t="e">
        <f aca="false">NA()</f>
        <v>#N/A</v>
      </c>
      <c r="B395" s="17" t="e">
        <f aca="false">NA()</f>
        <v>#N/A</v>
      </c>
      <c r="C395" s="17" t="e">
        <f aca="false">NA()</f>
        <v>#N/A</v>
      </c>
      <c r="F395" s="25" t="s">
        <v>58</v>
      </c>
      <c r="G395" s="19" t="s">
        <v>59</v>
      </c>
      <c r="H395" s="21" t="s">
        <v>60</v>
      </c>
      <c r="I395" s="28" t="n">
        <v>5214.8</v>
      </c>
      <c r="J395" s="28" t="n">
        <v>5214.8</v>
      </c>
      <c r="K395" s="23" t="n">
        <f aca="false">J395/I395</f>
        <v>1</v>
      </c>
      <c r="L395" s="23"/>
      <c r="M395" s="21"/>
      <c r="N395" s="21" t="s">
        <v>77</v>
      </c>
      <c r="O395" s="23"/>
    </row>
    <row r="396" customFormat="false" ht="26.25" hidden="false" customHeight="false" outlineLevel="0" collapsed="false">
      <c r="A396" s="17" t="e">
        <f aca="false">NA()</f>
        <v>#N/A</v>
      </c>
      <c r="B396" s="17" t="e">
        <f aca="false">NA()</f>
        <v>#N/A</v>
      </c>
      <c r="C396" s="17" t="e">
        <f aca="false">NA()</f>
        <v>#N/A</v>
      </c>
      <c r="F396" s="25" t="s">
        <v>61</v>
      </c>
      <c r="G396" s="19" t="s">
        <v>62</v>
      </c>
      <c r="H396" s="21" t="s">
        <v>63</v>
      </c>
      <c r="I396" s="29" t="n">
        <v>260</v>
      </c>
      <c r="J396" s="29" t="n">
        <v>260</v>
      </c>
      <c r="K396" s="23" t="n">
        <f aca="false">J396/I396</f>
        <v>1</v>
      </c>
      <c r="L396" s="23"/>
      <c r="M396" s="21"/>
      <c r="N396" s="19" t="s">
        <v>31</v>
      </c>
      <c r="O396" s="23"/>
    </row>
    <row r="397" customFormat="false" ht="26.25" hidden="false" customHeight="false" outlineLevel="0" collapsed="false">
      <c r="A397" s="17" t="e">
        <f aca="false">NA()</f>
        <v>#N/A</v>
      </c>
      <c r="B397" s="17" t="e">
        <f aca="false">NA()</f>
        <v>#N/A</v>
      </c>
      <c r="C397" s="17" t="e">
        <f aca="false">NA()</f>
        <v>#N/A</v>
      </c>
      <c r="F397" s="25" t="s">
        <v>64</v>
      </c>
      <c r="G397" s="19" t="s">
        <v>65</v>
      </c>
      <c r="H397" s="21" t="s">
        <v>66</v>
      </c>
      <c r="I397" s="21" t="n">
        <v>858</v>
      </c>
      <c r="J397" s="21" t="n">
        <v>858</v>
      </c>
      <c r="K397" s="23" t="n">
        <f aca="false">J397/I397</f>
        <v>1</v>
      </c>
      <c r="L397" s="23"/>
      <c r="M397" s="21"/>
      <c r="N397" s="19" t="s">
        <v>31</v>
      </c>
      <c r="O397" s="23"/>
    </row>
    <row r="398" customFormat="false" ht="15.75" hidden="false" customHeight="false" outlineLevel="0" collapsed="false">
      <c r="A398" s="17" t="e">
        <f aca="false">NA()</f>
        <v>#N/A</v>
      </c>
      <c r="B398" s="17" t="e">
        <f aca="false">NA()</f>
        <v>#N/A</v>
      </c>
      <c r="C398" s="17" t="e">
        <f aca="false">NA()</f>
        <v>#N/A</v>
      </c>
      <c r="F398" s="32"/>
      <c r="G398" s="32"/>
      <c r="H398" s="32"/>
      <c r="I398" s="32"/>
      <c r="J398" s="32"/>
      <c r="K398" s="32"/>
      <c r="L398" s="32"/>
      <c r="M398" s="32"/>
      <c r="N398" s="32"/>
      <c r="O398" s="32"/>
    </row>
    <row r="399" customFormat="false" ht="16.5" hidden="false" customHeight="true" outlineLevel="0" collapsed="false">
      <c r="A399" s="17" t="e">
        <f aca="false">NA()</f>
        <v>#N/A</v>
      </c>
      <c r="B399" s="17" t="e">
        <f aca="false">NA()</f>
        <v>#N/A</v>
      </c>
      <c r="C399" s="17" t="e">
        <f aca="false">NA()</f>
        <v>#N/A</v>
      </c>
      <c r="F399" s="19" t="s">
        <v>246</v>
      </c>
      <c r="G399" s="19"/>
      <c r="H399" s="19"/>
      <c r="I399" s="19"/>
      <c r="J399" s="19"/>
      <c r="K399" s="19"/>
      <c r="L399" s="19"/>
      <c r="M399" s="19"/>
      <c r="N399" s="19"/>
      <c r="O399" s="19"/>
    </row>
    <row r="400" customFormat="false" ht="16.5" hidden="false" customHeight="true" outlineLevel="0" collapsed="false">
      <c r="A400" s="17" t="e">
        <f aca="false">NA()</f>
        <v>#N/A</v>
      </c>
      <c r="B400" s="17" t="e">
        <f aca="false">NA()</f>
        <v>#N/A</v>
      </c>
      <c r="C400" s="17" t="e">
        <f aca="false">NA()</f>
        <v>#N/A</v>
      </c>
      <c r="F400" s="19" t="s">
        <v>16</v>
      </c>
      <c r="G400" s="19"/>
      <c r="H400" s="19"/>
      <c r="I400" s="19"/>
      <c r="J400" s="19"/>
      <c r="K400" s="19"/>
      <c r="L400" s="19"/>
      <c r="M400" s="19"/>
      <c r="N400" s="19"/>
      <c r="O400" s="19"/>
    </row>
    <row r="401" customFormat="false" ht="16.5" hidden="false" customHeight="true" outlineLevel="0" collapsed="false">
      <c r="A401" s="17" t="e">
        <f aca="false">NA()</f>
        <v>#N/A</v>
      </c>
      <c r="B401" s="17" t="e">
        <f aca="false">NA()</f>
        <v>#N/A</v>
      </c>
      <c r="C401" s="17" t="e">
        <f aca="false">NA()</f>
        <v>#N/A</v>
      </c>
      <c r="F401" s="19" t="s">
        <v>17</v>
      </c>
      <c r="G401" s="19"/>
      <c r="H401" s="19"/>
      <c r="I401" s="19"/>
      <c r="J401" s="19"/>
      <c r="K401" s="19" t="s">
        <v>18</v>
      </c>
      <c r="L401" s="19" t="s">
        <v>19</v>
      </c>
      <c r="M401" s="19" t="s">
        <v>20</v>
      </c>
      <c r="N401" s="19"/>
      <c r="O401" s="19"/>
    </row>
    <row r="402" customFormat="false" ht="90" hidden="false" customHeight="false" outlineLevel="0" collapsed="false">
      <c r="A402" s="17" t="e">
        <f aca="false">NA()</f>
        <v>#N/A</v>
      </c>
      <c r="B402" s="17" t="e">
        <f aca="false">NA()</f>
        <v>#N/A</v>
      </c>
      <c r="C402" s="17" t="e">
        <f aca="false">NA()</f>
        <v>#N/A</v>
      </c>
      <c r="F402" s="21" t="s">
        <v>21</v>
      </c>
      <c r="G402" s="19" t="s">
        <v>22</v>
      </c>
      <c r="H402" s="21" t="s">
        <v>23</v>
      </c>
      <c r="I402" s="21" t="s">
        <v>24</v>
      </c>
      <c r="J402" s="21" t="n">
        <v>30</v>
      </c>
      <c r="K402" s="23" t="n">
        <f aca="false">J402/20</f>
        <v>1.5</v>
      </c>
      <c r="L402" s="23" t="n">
        <f aca="false">(K402+K403+K404+K405+K406+K407)/6</f>
        <v>1.08327777777778</v>
      </c>
      <c r="M402" s="19" t="s">
        <v>25</v>
      </c>
      <c r="N402" s="19" t="s">
        <v>26</v>
      </c>
      <c r="O402" s="23" t="n">
        <f aca="false">(L402+L410)/2</f>
        <v>1.04160683760684</v>
      </c>
    </row>
    <row r="403" customFormat="false" ht="51.75" hidden="false" customHeight="false" outlineLevel="0" collapsed="false">
      <c r="A403" s="17" t="e">
        <f aca="false">NA()</f>
        <v>#N/A</v>
      </c>
      <c r="B403" s="17" t="e">
        <f aca="false">NA()</f>
        <v>#N/A</v>
      </c>
      <c r="C403" s="17" t="e">
        <f aca="false">NA()</f>
        <v>#N/A</v>
      </c>
      <c r="F403" s="21" t="s">
        <v>27</v>
      </c>
      <c r="G403" s="19" t="s">
        <v>247</v>
      </c>
      <c r="H403" s="21" t="s">
        <v>29</v>
      </c>
      <c r="I403" s="21" t="s">
        <v>248</v>
      </c>
      <c r="J403" s="24" t="n">
        <v>2999</v>
      </c>
      <c r="K403" s="23" t="n">
        <f aca="false">J403/3000</f>
        <v>0.999666666666667</v>
      </c>
      <c r="L403" s="23"/>
      <c r="M403" s="21"/>
      <c r="N403" s="19" t="s">
        <v>31</v>
      </c>
      <c r="O403" s="23"/>
    </row>
    <row r="404" customFormat="false" ht="128.25" hidden="false" customHeight="false" outlineLevel="0" collapsed="false">
      <c r="A404" s="17" t="e">
        <f aca="false">NA()</f>
        <v>#N/A</v>
      </c>
      <c r="B404" s="17" t="e">
        <f aca="false">NA()</f>
        <v>#N/A</v>
      </c>
      <c r="C404" s="17" t="e">
        <f aca="false">NA()</f>
        <v>#N/A</v>
      </c>
      <c r="F404" s="21" t="s">
        <v>32</v>
      </c>
      <c r="G404" s="19" t="s">
        <v>249</v>
      </c>
      <c r="H404" s="19" t="s">
        <v>34</v>
      </c>
      <c r="I404" s="21" t="s">
        <v>35</v>
      </c>
      <c r="J404" s="21" t="n">
        <v>1</v>
      </c>
      <c r="K404" s="23" t="n">
        <f aca="false">J404/1</f>
        <v>1</v>
      </c>
      <c r="L404" s="23"/>
      <c r="M404" s="21"/>
      <c r="N404" s="19" t="s">
        <v>31</v>
      </c>
      <c r="O404" s="23"/>
    </row>
    <row r="405" customFormat="false" ht="128.25" hidden="false" customHeight="false" outlineLevel="0" collapsed="false">
      <c r="A405" s="17" t="e">
        <f aca="false">NA()</f>
        <v>#N/A</v>
      </c>
      <c r="B405" s="17" t="e">
        <f aca="false">NA()</f>
        <v>#N/A</v>
      </c>
      <c r="C405" s="17" t="e">
        <f aca="false">NA()</f>
        <v>#N/A</v>
      </c>
      <c r="F405" s="21" t="s">
        <v>36</v>
      </c>
      <c r="G405" s="19" t="s">
        <v>250</v>
      </c>
      <c r="H405" s="19" t="s">
        <v>38</v>
      </c>
      <c r="I405" s="21" t="s">
        <v>35</v>
      </c>
      <c r="J405" s="21" t="n">
        <v>1</v>
      </c>
      <c r="K405" s="23" t="n">
        <f aca="false">J405/1</f>
        <v>1</v>
      </c>
      <c r="L405" s="23"/>
      <c r="M405" s="21"/>
      <c r="N405" s="19" t="s">
        <v>31</v>
      </c>
      <c r="O405" s="23"/>
    </row>
    <row r="406" customFormat="false" ht="77.25" hidden="false" customHeight="false" outlineLevel="0" collapsed="false">
      <c r="A406" s="17" t="e">
        <f aca="false">NA()</f>
        <v>#N/A</v>
      </c>
      <c r="B406" s="17" t="e">
        <f aca="false">NA()</f>
        <v>#N/A</v>
      </c>
      <c r="C406" s="17" t="e">
        <f aca="false">NA()</f>
        <v>#N/A</v>
      </c>
      <c r="F406" s="21" t="s">
        <v>39</v>
      </c>
      <c r="G406" s="19" t="s">
        <v>251</v>
      </c>
      <c r="H406" s="19" t="s">
        <v>41</v>
      </c>
      <c r="I406" s="21" t="s">
        <v>252</v>
      </c>
      <c r="J406" s="21" t="n">
        <v>190</v>
      </c>
      <c r="K406" s="23" t="n">
        <f aca="false">J406/190</f>
        <v>1</v>
      </c>
      <c r="L406" s="23"/>
      <c r="M406" s="21"/>
      <c r="N406" s="19" t="s">
        <v>31</v>
      </c>
      <c r="O406" s="23"/>
    </row>
    <row r="407" customFormat="false" ht="128.25" hidden="false" customHeight="false" outlineLevel="0" collapsed="false">
      <c r="A407" s="17" t="e">
        <f aca="false">NA()</f>
        <v>#N/A</v>
      </c>
      <c r="B407" s="17" t="e">
        <f aca="false">NA()</f>
        <v>#N/A</v>
      </c>
      <c r="C407" s="17" t="e">
        <f aca="false">NA()</f>
        <v>#N/A</v>
      </c>
      <c r="F407" s="21" t="s">
        <v>43</v>
      </c>
      <c r="G407" s="19" t="s">
        <v>44</v>
      </c>
      <c r="H407" s="21" t="s">
        <v>45</v>
      </c>
      <c r="I407" s="21" t="s">
        <v>35</v>
      </c>
      <c r="J407" s="21" t="n">
        <v>1</v>
      </c>
      <c r="K407" s="23" t="n">
        <f aca="false">J407/1</f>
        <v>1</v>
      </c>
      <c r="L407" s="23"/>
      <c r="M407" s="21"/>
      <c r="N407" s="19" t="s">
        <v>26</v>
      </c>
      <c r="O407" s="23"/>
    </row>
    <row r="408" customFormat="false" ht="16.5" hidden="false" customHeight="true" outlineLevel="0" collapsed="false">
      <c r="A408" s="17" t="e">
        <f aca="false">NA()</f>
        <v>#N/A</v>
      </c>
      <c r="B408" s="17" t="e">
        <f aca="false">NA()</f>
        <v>#N/A</v>
      </c>
      <c r="C408" s="17" t="e">
        <f aca="false">NA()</f>
        <v>#N/A</v>
      </c>
      <c r="F408" s="19" t="s">
        <v>47</v>
      </c>
      <c r="G408" s="19"/>
      <c r="H408" s="19"/>
      <c r="I408" s="19"/>
      <c r="J408" s="19"/>
      <c r="K408" s="21" t="s">
        <v>48</v>
      </c>
      <c r="L408" s="21" t="s">
        <v>49</v>
      </c>
      <c r="M408" s="21" t="s">
        <v>20</v>
      </c>
      <c r="N408" s="21"/>
      <c r="O408" s="23"/>
    </row>
    <row r="409" customFormat="false" ht="77.25" hidden="false" customHeight="false" outlineLevel="0" collapsed="false">
      <c r="A409" s="17" t="e">
        <f aca="false">NA()</f>
        <v>#N/A</v>
      </c>
      <c r="B409" s="17" t="e">
        <f aca="false">NA()</f>
        <v>#N/A</v>
      </c>
      <c r="C409" s="17" t="e">
        <f aca="false">NA()</f>
        <v>#N/A</v>
      </c>
      <c r="F409" s="25" t="s">
        <v>21</v>
      </c>
      <c r="G409" s="19" t="s">
        <v>253</v>
      </c>
      <c r="H409" s="21"/>
      <c r="I409" s="21"/>
      <c r="J409" s="21"/>
      <c r="K409" s="21"/>
      <c r="L409" s="21"/>
      <c r="M409" s="21"/>
      <c r="N409" s="21"/>
      <c r="O409" s="23"/>
    </row>
    <row r="410" customFormat="false" ht="26.25" hidden="false" customHeight="false" outlineLevel="0" collapsed="false">
      <c r="A410" s="17" t="e">
        <f aca="false">NA()</f>
        <v>#N/A</v>
      </c>
      <c r="B410" s="17" t="e">
        <f aca="false">NA()</f>
        <v>#N/A</v>
      </c>
      <c r="C410" s="17" t="e">
        <f aca="false">NA()</f>
        <v>#N/A</v>
      </c>
      <c r="F410" s="25" t="s">
        <v>51</v>
      </c>
      <c r="G410" s="19" t="s">
        <v>52</v>
      </c>
      <c r="H410" s="21" t="s">
        <v>53</v>
      </c>
      <c r="I410" s="26" t="n">
        <v>247</v>
      </c>
      <c r="J410" s="26" t="n">
        <v>247</v>
      </c>
      <c r="K410" s="23" t="n">
        <f aca="false">J410/I410</f>
        <v>1</v>
      </c>
      <c r="L410" s="23" t="n">
        <f aca="false">(K410+K411+K412+K413+K414)/5</f>
        <v>0.999935897435898</v>
      </c>
      <c r="M410" s="21"/>
      <c r="N410" s="19" t="s">
        <v>31</v>
      </c>
      <c r="O410" s="23"/>
    </row>
    <row r="411" customFormat="false" ht="26.25" hidden="false" customHeight="false" outlineLevel="0" collapsed="false">
      <c r="A411" s="17" t="e">
        <f aca="false">NA()</f>
        <v>#N/A</v>
      </c>
      <c r="B411" s="17" t="e">
        <f aca="false">NA()</f>
        <v>#N/A</v>
      </c>
      <c r="C411" s="17" t="e">
        <f aca="false">NA()</f>
        <v>#N/A</v>
      </c>
      <c r="F411" s="25" t="s">
        <v>54</v>
      </c>
      <c r="G411" s="19" t="s">
        <v>55</v>
      </c>
      <c r="H411" s="21" t="s">
        <v>56</v>
      </c>
      <c r="I411" s="27" t="n">
        <v>10725.91</v>
      </c>
      <c r="J411" s="27" t="n">
        <v>10725.91</v>
      </c>
      <c r="K411" s="23" t="n">
        <f aca="false">J411/I411</f>
        <v>1</v>
      </c>
      <c r="L411" s="23"/>
      <c r="M411" s="21"/>
      <c r="N411" s="19" t="s">
        <v>77</v>
      </c>
      <c r="O411" s="23"/>
    </row>
    <row r="412" customFormat="false" ht="15.75" hidden="false" customHeight="false" outlineLevel="0" collapsed="false">
      <c r="A412" s="17" t="e">
        <f aca="false">NA()</f>
        <v>#N/A</v>
      </c>
      <c r="B412" s="17" t="e">
        <f aca="false">NA()</f>
        <v>#N/A</v>
      </c>
      <c r="C412" s="17" t="e">
        <f aca="false">NA()</f>
        <v>#N/A</v>
      </c>
      <c r="F412" s="25" t="s">
        <v>58</v>
      </c>
      <c r="G412" s="19" t="s">
        <v>59</v>
      </c>
      <c r="H412" s="21" t="s">
        <v>60</v>
      </c>
      <c r="I412" s="28" t="n">
        <v>2649.3</v>
      </c>
      <c r="J412" s="28" t="n">
        <v>2649.3</v>
      </c>
      <c r="K412" s="23" t="n">
        <f aca="false">J412/I412</f>
        <v>1</v>
      </c>
      <c r="L412" s="23"/>
      <c r="M412" s="21"/>
      <c r="N412" s="21" t="s">
        <v>77</v>
      </c>
      <c r="O412" s="23"/>
    </row>
    <row r="413" customFormat="false" ht="26.25" hidden="false" customHeight="false" outlineLevel="0" collapsed="false">
      <c r="A413" s="17" t="e">
        <f aca="false">NA()</f>
        <v>#N/A</v>
      </c>
      <c r="B413" s="17" t="e">
        <f aca="false">NA()</f>
        <v>#N/A</v>
      </c>
      <c r="C413" s="17" t="e">
        <f aca="false">NA()</f>
        <v>#N/A</v>
      </c>
      <c r="F413" s="25" t="s">
        <v>61</v>
      </c>
      <c r="G413" s="19" t="s">
        <v>62</v>
      </c>
      <c r="H413" s="21" t="s">
        <v>63</v>
      </c>
      <c r="I413" s="29" t="n">
        <v>78</v>
      </c>
      <c r="J413" s="29" t="n">
        <v>78</v>
      </c>
      <c r="K413" s="23" t="n">
        <f aca="false">J413/I413</f>
        <v>1</v>
      </c>
      <c r="L413" s="23"/>
      <c r="M413" s="21"/>
      <c r="N413" s="19" t="s">
        <v>31</v>
      </c>
      <c r="O413" s="23"/>
    </row>
    <row r="414" customFormat="false" ht="26.25" hidden="false" customHeight="false" outlineLevel="0" collapsed="false">
      <c r="A414" s="17" t="e">
        <f aca="false">NA()</f>
        <v>#N/A</v>
      </c>
      <c r="B414" s="17" t="e">
        <f aca="false">NA()</f>
        <v>#N/A</v>
      </c>
      <c r="C414" s="17" t="e">
        <f aca="false">NA()</f>
        <v>#N/A</v>
      </c>
      <c r="F414" s="25" t="s">
        <v>64</v>
      </c>
      <c r="G414" s="19" t="s">
        <v>65</v>
      </c>
      <c r="H414" s="21" t="s">
        <v>66</v>
      </c>
      <c r="I414" s="21" t="n">
        <v>156</v>
      </c>
      <c r="J414" s="21" t="n">
        <v>155.95</v>
      </c>
      <c r="K414" s="23" t="n">
        <f aca="false">J414/I414</f>
        <v>0.999679487179487</v>
      </c>
      <c r="L414" s="23"/>
      <c r="M414" s="21"/>
      <c r="N414" s="19" t="s">
        <v>31</v>
      </c>
      <c r="O414" s="23"/>
    </row>
    <row r="415" customFormat="false" ht="15.75" hidden="false" customHeight="false" outlineLevel="0" collapsed="false">
      <c r="A415" s="17" t="e">
        <f aca="false">NA()</f>
        <v>#N/A</v>
      </c>
      <c r="B415" s="17" t="e">
        <f aca="false">NA()</f>
        <v>#N/A</v>
      </c>
      <c r="C415" s="17" t="e">
        <f aca="false">NA()</f>
        <v>#N/A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</row>
    <row r="416" customFormat="false" ht="16.5" hidden="false" customHeight="true" outlineLevel="0" collapsed="false">
      <c r="A416" s="17" t="e">
        <f aca="false">NA()</f>
        <v>#N/A</v>
      </c>
      <c r="B416" s="17" t="e">
        <f aca="false">NA()</f>
        <v>#N/A</v>
      </c>
      <c r="C416" s="17" t="e">
        <f aca="false">NA()</f>
        <v>#N/A</v>
      </c>
      <c r="F416" s="19" t="s">
        <v>254</v>
      </c>
      <c r="G416" s="19"/>
      <c r="H416" s="19"/>
      <c r="I416" s="19"/>
      <c r="J416" s="19"/>
      <c r="K416" s="19"/>
      <c r="L416" s="19"/>
      <c r="M416" s="19"/>
      <c r="N416" s="19"/>
      <c r="O416" s="19"/>
    </row>
    <row r="417" customFormat="false" ht="16.5" hidden="false" customHeight="true" outlineLevel="0" collapsed="false">
      <c r="A417" s="17" t="e">
        <f aca="false">NA()</f>
        <v>#N/A</v>
      </c>
      <c r="B417" s="17" t="e">
        <f aca="false">NA()</f>
        <v>#N/A</v>
      </c>
      <c r="C417" s="17" t="e">
        <f aca="false">NA()</f>
        <v>#N/A</v>
      </c>
      <c r="F417" s="19" t="s">
        <v>16</v>
      </c>
      <c r="G417" s="19"/>
      <c r="H417" s="19"/>
      <c r="I417" s="19"/>
      <c r="J417" s="19"/>
      <c r="K417" s="19"/>
      <c r="L417" s="19"/>
      <c r="M417" s="19"/>
      <c r="N417" s="19"/>
      <c r="O417" s="19"/>
    </row>
    <row r="418" customFormat="false" ht="16.5" hidden="false" customHeight="true" outlineLevel="0" collapsed="false">
      <c r="A418" s="17" t="e">
        <f aca="false">NA()</f>
        <v>#N/A</v>
      </c>
      <c r="B418" s="17" t="e">
        <f aca="false">NA()</f>
        <v>#N/A</v>
      </c>
      <c r="C418" s="17" t="e">
        <f aca="false">NA()</f>
        <v>#N/A</v>
      </c>
      <c r="F418" s="19" t="s">
        <v>17</v>
      </c>
      <c r="G418" s="19"/>
      <c r="H418" s="19"/>
      <c r="I418" s="19"/>
      <c r="J418" s="19"/>
      <c r="K418" s="19" t="s">
        <v>18</v>
      </c>
      <c r="L418" s="19" t="s">
        <v>19</v>
      </c>
      <c r="M418" s="19" t="s">
        <v>20</v>
      </c>
      <c r="N418" s="19"/>
      <c r="O418" s="19"/>
    </row>
    <row r="419" customFormat="false" ht="90" hidden="false" customHeight="false" outlineLevel="0" collapsed="false">
      <c r="A419" s="17" t="e">
        <f aca="false">NA()</f>
        <v>#N/A</v>
      </c>
      <c r="B419" s="17" t="e">
        <f aca="false">NA()</f>
        <v>#N/A</v>
      </c>
      <c r="C419" s="17" t="e">
        <f aca="false">NA()</f>
        <v>#N/A</v>
      </c>
      <c r="F419" s="21" t="s">
        <v>21</v>
      </c>
      <c r="G419" s="19" t="s">
        <v>22</v>
      </c>
      <c r="H419" s="21" t="s">
        <v>23</v>
      </c>
      <c r="I419" s="21" t="s">
        <v>24</v>
      </c>
      <c r="J419" s="21" t="n">
        <v>70</v>
      </c>
      <c r="K419" s="23" t="n">
        <f aca="false">J419/20</f>
        <v>3.5</v>
      </c>
      <c r="L419" s="23" t="n">
        <f aca="false">(K419+K420+K421+K422+K423+K424)/6</f>
        <v>2.08333333333333</v>
      </c>
      <c r="M419" s="19" t="s">
        <v>25</v>
      </c>
      <c r="N419" s="19" t="s">
        <v>26</v>
      </c>
      <c r="O419" s="23" t="n">
        <f aca="false">(L419+L427)/2</f>
        <v>1.54166666666667</v>
      </c>
    </row>
    <row r="420" customFormat="false" ht="51.75" hidden="false" customHeight="false" outlineLevel="0" collapsed="false">
      <c r="A420" s="17" t="e">
        <f aca="false">NA()</f>
        <v>#N/A</v>
      </c>
      <c r="B420" s="17" t="e">
        <f aca="false">NA()</f>
        <v>#N/A</v>
      </c>
      <c r="C420" s="17" t="e">
        <f aca="false">NA()</f>
        <v>#N/A</v>
      </c>
      <c r="F420" s="21" t="s">
        <v>27</v>
      </c>
      <c r="G420" s="19" t="s">
        <v>255</v>
      </c>
      <c r="H420" s="21" t="s">
        <v>29</v>
      </c>
      <c r="I420" s="21" t="s">
        <v>256</v>
      </c>
      <c r="J420" s="24" t="n">
        <v>4500</v>
      </c>
      <c r="K420" s="23" t="n">
        <f aca="false">J420/4500</f>
        <v>1</v>
      </c>
      <c r="L420" s="23"/>
      <c r="M420" s="21"/>
      <c r="N420" s="19" t="s">
        <v>31</v>
      </c>
      <c r="O420" s="23"/>
    </row>
    <row r="421" customFormat="false" ht="128.25" hidden="false" customHeight="false" outlineLevel="0" collapsed="false">
      <c r="A421" s="17" t="e">
        <f aca="false">NA()</f>
        <v>#N/A</v>
      </c>
      <c r="B421" s="17" t="e">
        <f aca="false">NA()</f>
        <v>#N/A</v>
      </c>
      <c r="C421" s="17" t="e">
        <f aca="false">NA()</f>
        <v>#N/A</v>
      </c>
      <c r="F421" s="21" t="s">
        <v>32</v>
      </c>
      <c r="G421" s="19" t="s">
        <v>257</v>
      </c>
      <c r="H421" s="19" t="s">
        <v>34</v>
      </c>
      <c r="I421" s="21" t="s">
        <v>35</v>
      </c>
      <c r="J421" s="21" t="n">
        <v>1</v>
      </c>
      <c r="K421" s="23" t="n">
        <f aca="false">J421/1</f>
        <v>1</v>
      </c>
      <c r="L421" s="23"/>
      <c r="M421" s="21"/>
      <c r="N421" s="19" t="s">
        <v>31</v>
      </c>
      <c r="O421" s="23"/>
    </row>
    <row r="422" customFormat="false" ht="128.25" hidden="false" customHeight="false" outlineLevel="0" collapsed="false">
      <c r="A422" s="17" t="e">
        <f aca="false">NA()</f>
        <v>#N/A</v>
      </c>
      <c r="B422" s="17" t="e">
        <f aca="false">NA()</f>
        <v>#N/A</v>
      </c>
      <c r="C422" s="17" t="e">
        <f aca="false">NA()</f>
        <v>#N/A</v>
      </c>
      <c r="F422" s="21" t="s">
        <v>36</v>
      </c>
      <c r="G422" s="19" t="s">
        <v>258</v>
      </c>
      <c r="H422" s="19" t="s">
        <v>38</v>
      </c>
      <c r="I422" s="21" t="s">
        <v>35</v>
      </c>
      <c r="J422" s="21" t="n">
        <v>1</v>
      </c>
      <c r="K422" s="23" t="n">
        <f aca="false">J422/1</f>
        <v>1</v>
      </c>
      <c r="L422" s="23"/>
      <c r="M422" s="21"/>
      <c r="N422" s="19" t="s">
        <v>31</v>
      </c>
      <c r="O422" s="23"/>
    </row>
    <row r="423" customFormat="false" ht="77.25" hidden="false" customHeight="false" outlineLevel="0" collapsed="false">
      <c r="A423" s="17" t="e">
        <f aca="false">NA()</f>
        <v>#N/A</v>
      </c>
      <c r="B423" s="17" t="e">
        <f aca="false">NA()</f>
        <v>#N/A</v>
      </c>
      <c r="C423" s="17" t="e">
        <f aca="false">NA()</f>
        <v>#N/A</v>
      </c>
      <c r="F423" s="21" t="s">
        <v>39</v>
      </c>
      <c r="G423" s="19" t="s">
        <v>235</v>
      </c>
      <c r="H423" s="19" t="s">
        <v>41</v>
      </c>
      <c r="I423" s="21" t="s">
        <v>259</v>
      </c>
      <c r="J423" s="21" t="n">
        <v>60</v>
      </c>
      <c r="K423" s="23" t="n">
        <f aca="false">J423/60</f>
        <v>1</v>
      </c>
      <c r="L423" s="23"/>
      <c r="M423" s="21"/>
      <c r="N423" s="19" t="s">
        <v>31</v>
      </c>
      <c r="O423" s="23"/>
    </row>
    <row r="424" customFormat="false" ht="128.25" hidden="false" customHeight="false" outlineLevel="0" collapsed="false">
      <c r="A424" s="17" t="e">
        <f aca="false">NA()</f>
        <v>#N/A</v>
      </c>
      <c r="B424" s="17" t="e">
        <f aca="false">NA()</f>
        <v>#N/A</v>
      </c>
      <c r="C424" s="17" t="e">
        <f aca="false">NA()</f>
        <v>#N/A</v>
      </c>
      <c r="F424" s="21" t="s">
        <v>43</v>
      </c>
      <c r="G424" s="19" t="s">
        <v>44</v>
      </c>
      <c r="H424" s="21" t="s">
        <v>45</v>
      </c>
      <c r="I424" s="21" t="s">
        <v>35</v>
      </c>
      <c r="J424" s="21" t="n">
        <v>5</v>
      </c>
      <c r="K424" s="23" t="n">
        <f aca="false">J424/1</f>
        <v>5</v>
      </c>
      <c r="L424" s="23"/>
      <c r="M424" s="19" t="s">
        <v>46</v>
      </c>
      <c r="N424" s="19" t="s">
        <v>26</v>
      </c>
      <c r="O424" s="23"/>
    </row>
    <row r="425" customFormat="false" ht="16.5" hidden="false" customHeight="true" outlineLevel="0" collapsed="false">
      <c r="A425" s="17" t="e">
        <f aca="false">NA()</f>
        <v>#N/A</v>
      </c>
      <c r="B425" s="17" t="e">
        <f aca="false">NA()</f>
        <v>#N/A</v>
      </c>
      <c r="C425" s="17" t="e">
        <f aca="false">NA()</f>
        <v>#N/A</v>
      </c>
      <c r="F425" s="19" t="s">
        <v>47</v>
      </c>
      <c r="G425" s="19"/>
      <c r="H425" s="19"/>
      <c r="I425" s="19"/>
      <c r="J425" s="19"/>
      <c r="K425" s="21" t="s">
        <v>48</v>
      </c>
      <c r="L425" s="21" t="s">
        <v>49</v>
      </c>
      <c r="M425" s="21" t="s">
        <v>20</v>
      </c>
      <c r="N425" s="21"/>
      <c r="O425" s="23"/>
    </row>
    <row r="426" customFormat="false" ht="77.25" hidden="false" customHeight="false" outlineLevel="0" collapsed="false">
      <c r="A426" s="17" t="e">
        <f aca="false">NA()</f>
        <v>#N/A</v>
      </c>
      <c r="B426" s="17" t="e">
        <f aca="false">NA()</f>
        <v>#N/A</v>
      </c>
      <c r="C426" s="17" t="e">
        <f aca="false">NA()</f>
        <v>#N/A</v>
      </c>
      <c r="F426" s="25" t="s">
        <v>21</v>
      </c>
      <c r="G426" s="19" t="s">
        <v>260</v>
      </c>
      <c r="H426" s="21"/>
      <c r="I426" s="21"/>
      <c r="J426" s="21"/>
      <c r="K426" s="21"/>
      <c r="L426" s="21"/>
      <c r="M426" s="21"/>
      <c r="N426" s="21"/>
      <c r="O426" s="23"/>
    </row>
    <row r="427" customFormat="false" ht="26.25" hidden="false" customHeight="false" outlineLevel="0" collapsed="false">
      <c r="A427" s="17" t="e">
        <f aca="false">NA()</f>
        <v>#N/A</v>
      </c>
      <c r="B427" s="17" t="e">
        <f aca="false">NA()</f>
        <v>#N/A</v>
      </c>
      <c r="C427" s="17" t="e">
        <f aca="false">NA()</f>
        <v>#N/A</v>
      </c>
      <c r="F427" s="25" t="s">
        <v>51</v>
      </c>
      <c r="G427" s="19" t="s">
        <v>52</v>
      </c>
      <c r="H427" s="21" t="s">
        <v>53</v>
      </c>
      <c r="I427" s="26" t="n">
        <v>247</v>
      </c>
      <c r="J427" s="26" t="n">
        <v>247</v>
      </c>
      <c r="K427" s="23" t="n">
        <f aca="false">J427/I427</f>
        <v>1</v>
      </c>
      <c r="L427" s="23" t="n">
        <f aca="false">(K427+K428+K429+K430+K431)/5</f>
        <v>1</v>
      </c>
      <c r="M427" s="21"/>
      <c r="N427" s="19" t="s">
        <v>31</v>
      </c>
      <c r="O427" s="23"/>
    </row>
    <row r="428" customFormat="false" ht="26.25" hidden="false" customHeight="false" outlineLevel="0" collapsed="false">
      <c r="A428" s="17" t="e">
        <f aca="false">NA()</f>
        <v>#N/A</v>
      </c>
      <c r="B428" s="17" t="e">
        <f aca="false">NA()</f>
        <v>#N/A</v>
      </c>
      <c r="C428" s="17" t="e">
        <f aca="false">NA()</f>
        <v>#N/A</v>
      </c>
      <c r="F428" s="25" t="s">
        <v>54</v>
      </c>
      <c r="G428" s="19" t="s">
        <v>55</v>
      </c>
      <c r="H428" s="21" t="s">
        <v>56</v>
      </c>
      <c r="I428" s="27" t="n">
        <v>6428.34</v>
      </c>
      <c r="J428" s="27" t="n">
        <v>6428.34</v>
      </c>
      <c r="K428" s="23" t="n">
        <f aca="false">J428/I428</f>
        <v>1</v>
      </c>
      <c r="L428" s="23"/>
      <c r="M428" s="21"/>
      <c r="N428" s="19" t="s">
        <v>77</v>
      </c>
      <c r="O428" s="23"/>
    </row>
    <row r="429" customFormat="false" ht="15.75" hidden="false" customHeight="false" outlineLevel="0" collapsed="false">
      <c r="A429" s="17" t="e">
        <f aca="false">NA()</f>
        <v>#N/A</v>
      </c>
      <c r="B429" s="17" t="e">
        <f aca="false">NA()</f>
        <v>#N/A</v>
      </c>
      <c r="C429" s="17" t="e">
        <f aca="false">NA()</f>
        <v>#N/A</v>
      </c>
      <c r="F429" s="25" t="s">
        <v>58</v>
      </c>
      <c r="G429" s="19" t="s">
        <v>59</v>
      </c>
      <c r="H429" s="21" t="s">
        <v>60</v>
      </c>
      <c r="I429" s="28" t="n">
        <v>1587.8</v>
      </c>
      <c r="J429" s="28" t="n">
        <v>1587.8</v>
      </c>
      <c r="K429" s="23" t="n">
        <f aca="false">J429/I429</f>
        <v>1</v>
      </c>
      <c r="L429" s="23"/>
      <c r="M429" s="21"/>
      <c r="N429" s="21" t="s">
        <v>77</v>
      </c>
      <c r="O429" s="23"/>
    </row>
    <row r="430" customFormat="false" ht="26.25" hidden="false" customHeight="false" outlineLevel="0" collapsed="false">
      <c r="A430" s="17" t="e">
        <f aca="false">NA()</f>
        <v>#N/A</v>
      </c>
      <c r="B430" s="17" t="e">
        <f aca="false">NA()</f>
        <v>#N/A</v>
      </c>
      <c r="C430" s="17" t="e">
        <f aca="false">NA()</f>
        <v>#N/A</v>
      </c>
      <c r="F430" s="25" t="s">
        <v>61</v>
      </c>
      <c r="G430" s="19" t="s">
        <v>62</v>
      </c>
      <c r="H430" s="21" t="s">
        <v>63</v>
      </c>
      <c r="I430" s="29" t="n">
        <v>312</v>
      </c>
      <c r="J430" s="29" t="n">
        <v>312</v>
      </c>
      <c r="K430" s="23" t="n">
        <f aca="false">J430/I430</f>
        <v>1</v>
      </c>
      <c r="L430" s="23"/>
      <c r="M430" s="21"/>
      <c r="N430" s="19" t="s">
        <v>31</v>
      </c>
      <c r="O430" s="23"/>
    </row>
    <row r="431" customFormat="false" ht="26.25" hidden="false" customHeight="false" outlineLevel="0" collapsed="false">
      <c r="A431" s="17" t="e">
        <f aca="false">NA()</f>
        <v>#N/A</v>
      </c>
      <c r="B431" s="17" t="e">
        <f aca="false">NA()</f>
        <v>#N/A</v>
      </c>
      <c r="C431" s="17" t="e">
        <f aca="false">NA()</f>
        <v>#N/A</v>
      </c>
      <c r="F431" s="25" t="s">
        <v>64</v>
      </c>
      <c r="G431" s="19" t="s">
        <v>65</v>
      </c>
      <c r="H431" s="21" t="s">
        <v>66</v>
      </c>
      <c r="I431" s="21" t="n">
        <v>234</v>
      </c>
      <c r="J431" s="21" t="n">
        <v>234</v>
      </c>
      <c r="K431" s="23" t="n">
        <f aca="false">J431/I431</f>
        <v>1</v>
      </c>
      <c r="L431" s="23"/>
      <c r="M431" s="21"/>
      <c r="N431" s="19" t="s">
        <v>31</v>
      </c>
      <c r="O431" s="23"/>
    </row>
    <row r="432" customFormat="false" ht="15.75" hidden="false" customHeight="false" outlineLevel="0" collapsed="false">
      <c r="A432" s="17" t="e">
        <f aca="false">NA()</f>
        <v>#N/A</v>
      </c>
      <c r="B432" s="17" t="e">
        <f aca="false">NA()</f>
        <v>#N/A</v>
      </c>
      <c r="C432" s="17" t="e">
        <f aca="false">NA()</f>
        <v>#N/A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</row>
    <row r="433" customFormat="false" ht="16.5" hidden="false" customHeight="true" outlineLevel="0" collapsed="false">
      <c r="A433" s="17" t="e">
        <f aca="false">NA()</f>
        <v>#N/A</v>
      </c>
      <c r="B433" s="17" t="e">
        <f aca="false">NA()</f>
        <v>#N/A</v>
      </c>
      <c r="C433" s="17" t="e">
        <f aca="false">NA()</f>
        <v>#N/A</v>
      </c>
      <c r="F433" s="19" t="s">
        <v>261</v>
      </c>
      <c r="G433" s="19"/>
      <c r="H433" s="19"/>
      <c r="I433" s="19"/>
      <c r="J433" s="19"/>
      <c r="K433" s="19"/>
      <c r="L433" s="19"/>
      <c r="M433" s="19"/>
      <c r="N433" s="19"/>
      <c r="O433" s="19"/>
    </row>
    <row r="434" customFormat="false" ht="16.5" hidden="false" customHeight="true" outlineLevel="0" collapsed="false">
      <c r="A434" s="17" t="e">
        <f aca="false">NA()</f>
        <v>#N/A</v>
      </c>
      <c r="B434" s="17" t="e">
        <f aca="false">NA()</f>
        <v>#N/A</v>
      </c>
      <c r="C434" s="17" t="e">
        <f aca="false">NA()</f>
        <v>#N/A</v>
      </c>
      <c r="F434" s="19" t="s">
        <v>16</v>
      </c>
      <c r="G434" s="19"/>
      <c r="H434" s="19"/>
      <c r="I434" s="19"/>
      <c r="J434" s="19"/>
      <c r="K434" s="19"/>
      <c r="L434" s="19"/>
      <c r="M434" s="19"/>
      <c r="N434" s="19"/>
      <c r="O434" s="19"/>
    </row>
    <row r="435" customFormat="false" ht="16.5" hidden="false" customHeight="true" outlineLevel="0" collapsed="false">
      <c r="A435" s="17" t="e">
        <f aca="false">NA()</f>
        <v>#N/A</v>
      </c>
      <c r="B435" s="17" t="e">
        <f aca="false">NA()</f>
        <v>#N/A</v>
      </c>
      <c r="C435" s="17" t="e">
        <f aca="false">NA()</f>
        <v>#N/A</v>
      </c>
      <c r="F435" s="19" t="s">
        <v>17</v>
      </c>
      <c r="G435" s="19"/>
      <c r="H435" s="19"/>
      <c r="I435" s="19"/>
      <c r="J435" s="19"/>
      <c r="K435" s="19" t="s">
        <v>18</v>
      </c>
      <c r="L435" s="19" t="s">
        <v>19</v>
      </c>
      <c r="M435" s="19" t="s">
        <v>20</v>
      </c>
      <c r="N435" s="19"/>
      <c r="O435" s="19"/>
    </row>
    <row r="436" customFormat="false" ht="90" hidden="false" customHeight="false" outlineLevel="0" collapsed="false">
      <c r="A436" s="17" t="e">
        <f aca="false">NA()</f>
        <v>#N/A</v>
      </c>
      <c r="B436" s="17" t="e">
        <f aca="false">NA()</f>
        <v>#N/A</v>
      </c>
      <c r="C436" s="17" t="e">
        <f aca="false">NA()</f>
        <v>#N/A</v>
      </c>
      <c r="F436" s="21" t="s">
        <v>21</v>
      </c>
      <c r="G436" s="19" t="s">
        <v>22</v>
      </c>
      <c r="H436" s="21" t="s">
        <v>23</v>
      </c>
      <c r="I436" s="21" t="s">
        <v>24</v>
      </c>
      <c r="J436" s="21" t="n">
        <v>33</v>
      </c>
      <c r="K436" s="23" t="n">
        <f aca="false">J436/20</f>
        <v>1.65</v>
      </c>
      <c r="L436" s="23" t="n">
        <f aca="false">(K436+K437+K438+K439+K440+K441)/6</f>
        <v>1.10833333333333</v>
      </c>
      <c r="M436" s="19" t="s">
        <v>25</v>
      </c>
      <c r="N436" s="19" t="s">
        <v>26</v>
      </c>
      <c r="O436" s="23" t="n">
        <f aca="false">(L436+L444)/2</f>
        <v>1.05416666666667</v>
      </c>
    </row>
    <row r="437" customFormat="false" ht="39" hidden="false" customHeight="false" outlineLevel="0" collapsed="false">
      <c r="A437" s="17" t="e">
        <f aca="false">NA()</f>
        <v>#N/A</v>
      </c>
      <c r="B437" s="17" t="e">
        <f aca="false">NA()</f>
        <v>#N/A</v>
      </c>
      <c r="C437" s="17" t="e">
        <f aca="false">NA()</f>
        <v>#N/A</v>
      </c>
      <c r="F437" s="21" t="s">
        <v>27</v>
      </c>
      <c r="G437" s="19" t="s">
        <v>262</v>
      </c>
      <c r="H437" s="21" t="s">
        <v>29</v>
      </c>
      <c r="I437" s="21" t="s">
        <v>263</v>
      </c>
      <c r="J437" s="24" t="n">
        <v>5600</v>
      </c>
      <c r="K437" s="23" t="n">
        <f aca="false">J437/5600</f>
        <v>1</v>
      </c>
      <c r="L437" s="23"/>
      <c r="M437" s="21"/>
      <c r="N437" s="19" t="s">
        <v>31</v>
      </c>
      <c r="O437" s="23"/>
    </row>
    <row r="438" customFormat="false" ht="115.5" hidden="false" customHeight="false" outlineLevel="0" collapsed="false">
      <c r="A438" s="17" t="e">
        <f aca="false">NA()</f>
        <v>#N/A</v>
      </c>
      <c r="B438" s="17" t="e">
        <f aca="false">NA()</f>
        <v>#N/A</v>
      </c>
      <c r="C438" s="17" t="e">
        <f aca="false">NA()</f>
        <v>#N/A</v>
      </c>
      <c r="F438" s="21" t="s">
        <v>32</v>
      </c>
      <c r="G438" s="19" t="s">
        <v>264</v>
      </c>
      <c r="H438" s="19" t="s">
        <v>34</v>
      </c>
      <c r="I438" s="21" t="s">
        <v>35</v>
      </c>
      <c r="J438" s="21" t="n">
        <v>1</v>
      </c>
      <c r="K438" s="23" t="n">
        <f aca="false">J438/1</f>
        <v>1</v>
      </c>
      <c r="L438" s="23"/>
      <c r="M438" s="21"/>
      <c r="N438" s="19" t="s">
        <v>31</v>
      </c>
      <c r="O438" s="23"/>
    </row>
    <row r="439" customFormat="false" ht="128.25" hidden="false" customHeight="false" outlineLevel="0" collapsed="false">
      <c r="A439" s="17" t="e">
        <f aca="false">NA()</f>
        <v>#N/A</v>
      </c>
      <c r="B439" s="17" t="e">
        <f aca="false">NA()</f>
        <v>#N/A</v>
      </c>
      <c r="C439" s="17" t="e">
        <f aca="false">NA()</f>
        <v>#N/A</v>
      </c>
      <c r="F439" s="21" t="s">
        <v>36</v>
      </c>
      <c r="G439" s="19" t="s">
        <v>265</v>
      </c>
      <c r="H439" s="19" t="s">
        <v>38</v>
      </c>
      <c r="I439" s="21" t="s">
        <v>35</v>
      </c>
      <c r="J439" s="21" t="n">
        <v>1</v>
      </c>
      <c r="K439" s="23" t="n">
        <f aca="false">J439/1</f>
        <v>1</v>
      </c>
      <c r="L439" s="23"/>
      <c r="M439" s="21"/>
      <c r="N439" s="19" t="s">
        <v>31</v>
      </c>
      <c r="O439" s="23"/>
    </row>
    <row r="440" customFormat="false" ht="77.25" hidden="false" customHeight="false" outlineLevel="0" collapsed="false">
      <c r="A440" s="17" t="e">
        <f aca="false">NA()</f>
        <v>#N/A</v>
      </c>
      <c r="B440" s="17" t="e">
        <f aca="false">NA()</f>
        <v>#N/A</v>
      </c>
      <c r="C440" s="17" t="e">
        <f aca="false">NA()</f>
        <v>#N/A</v>
      </c>
      <c r="F440" s="21" t="s">
        <v>39</v>
      </c>
      <c r="G440" s="19" t="s">
        <v>266</v>
      </c>
      <c r="H440" s="19" t="s">
        <v>41</v>
      </c>
      <c r="I440" s="21" t="s">
        <v>267</v>
      </c>
      <c r="J440" s="21" t="n">
        <v>174</v>
      </c>
      <c r="K440" s="23" t="n">
        <f aca="false">J440/174</f>
        <v>1</v>
      </c>
      <c r="L440" s="23"/>
      <c r="M440" s="21"/>
      <c r="N440" s="19" t="s">
        <v>31</v>
      </c>
      <c r="O440" s="23"/>
    </row>
    <row r="441" customFormat="false" ht="128.25" hidden="false" customHeight="false" outlineLevel="0" collapsed="false">
      <c r="A441" s="17" t="e">
        <f aca="false">NA()</f>
        <v>#N/A</v>
      </c>
      <c r="B441" s="17" t="e">
        <f aca="false">NA()</f>
        <v>#N/A</v>
      </c>
      <c r="C441" s="17" t="e">
        <f aca="false">NA()</f>
        <v>#N/A</v>
      </c>
      <c r="F441" s="21" t="s">
        <v>43</v>
      </c>
      <c r="G441" s="19" t="s">
        <v>44</v>
      </c>
      <c r="H441" s="21" t="s">
        <v>45</v>
      </c>
      <c r="I441" s="21" t="s">
        <v>35</v>
      </c>
      <c r="J441" s="21" t="n">
        <v>1</v>
      </c>
      <c r="K441" s="23" t="n">
        <f aca="false">J441/1</f>
        <v>1</v>
      </c>
      <c r="L441" s="23"/>
      <c r="M441" s="21"/>
      <c r="N441" s="19" t="s">
        <v>26</v>
      </c>
      <c r="O441" s="23"/>
    </row>
    <row r="442" customFormat="false" ht="16.5" hidden="false" customHeight="true" outlineLevel="0" collapsed="false">
      <c r="A442" s="17" t="e">
        <f aca="false">NA()</f>
        <v>#N/A</v>
      </c>
      <c r="B442" s="17" t="e">
        <f aca="false">NA()</f>
        <v>#N/A</v>
      </c>
      <c r="C442" s="17" t="e">
        <f aca="false">NA()</f>
        <v>#N/A</v>
      </c>
      <c r="F442" s="19" t="s">
        <v>47</v>
      </c>
      <c r="G442" s="19"/>
      <c r="H442" s="19"/>
      <c r="I442" s="19"/>
      <c r="J442" s="19"/>
      <c r="K442" s="21" t="s">
        <v>48</v>
      </c>
      <c r="L442" s="21" t="s">
        <v>49</v>
      </c>
      <c r="M442" s="21" t="s">
        <v>20</v>
      </c>
      <c r="N442" s="21"/>
      <c r="O442" s="23"/>
    </row>
    <row r="443" customFormat="false" ht="77.25" hidden="false" customHeight="false" outlineLevel="0" collapsed="false">
      <c r="A443" s="17" t="e">
        <f aca="false">NA()</f>
        <v>#N/A</v>
      </c>
      <c r="B443" s="17" t="e">
        <f aca="false">NA()</f>
        <v>#N/A</v>
      </c>
      <c r="C443" s="17" t="e">
        <f aca="false">NA()</f>
        <v>#N/A</v>
      </c>
      <c r="F443" s="25" t="s">
        <v>21</v>
      </c>
      <c r="G443" s="19" t="s">
        <v>268</v>
      </c>
      <c r="H443" s="21"/>
      <c r="I443" s="21"/>
      <c r="J443" s="21"/>
      <c r="K443" s="21"/>
      <c r="L443" s="21"/>
      <c r="M443" s="21"/>
      <c r="N443" s="21"/>
      <c r="O443" s="23"/>
    </row>
    <row r="444" customFormat="false" ht="26.25" hidden="false" customHeight="false" outlineLevel="0" collapsed="false">
      <c r="A444" s="17" t="e">
        <f aca="false">NA()</f>
        <v>#N/A</v>
      </c>
      <c r="B444" s="17" t="e">
        <f aca="false">NA()</f>
        <v>#N/A</v>
      </c>
      <c r="C444" s="17" t="e">
        <f aca="false">NA()</f>
        <v>#N/A</v>
      </c>
      <c r="F444" s="25" t="s">
        <v>51</v>
      </c>
      <c r="G444" s="19" t="s">
        <v>52</v>
      </c>
      <c r="H444" s="21" t="s">
        <v>53</v>
      </c>
      <c r="I444" s="26" t="n">
        <v>221</v>
      </c>
      <c r="J444" s="26" t="n">
        <v>221</v>
      </c>
      <c r="K444" s="23" t="n">
        <f aca="false">J444/I444</f>
        <v>1</v>
      </c>
      <c r="L444" s="23" t="n">
        <f aca="false">(K444+K445+K446+K447+K448)/5</f>
        <v>1</v>
      </c>
      <c r="M444" s="21"/>
      <c r="N444" s="19" t="s">
        <v>31</v>
      </c>
      <c r="O444" s="23"/>
    </row>
    <row r="445" customFormat="false" ht="26.25" hidden="false" customHeight="false" outlineLevel="0" collapsed="false">
      <c r="A445" s="17" t="e">
        <f aca="false">NA()</f>
        <v>#N/A</v>
      </c>
      <c r="B445" s="17" t="e">
        <f aca="false">NA()</f>
        <v>#N/A</v>
      </c>
      <c r="C445" s="17" t="e">
        <f aca="false">NA()</f>
        <v>#N/A</v>
      </c>
      <c r="F445" s="25" t="s">
        <v>54</v>
      </c>
      <c r="G445" s="19" t="s">
        <v>55</v>
      </c>
      <c r="H445" s="21" t="s">
        <v>56</v>
      </c>
      <c r="I445" s="27" t="n">
        <v>10299.55</v>
      </c>
      <c r="J445" s="27" t="n">
        <v>10299.55</v>
      </c>
      <c r="K445" s="23" t="n">
        <f aca="false">J445/I445</f>
        <v>1</v>
      </c>
      <c r="L445" s="23"/>
      <c r="M445" s="21"/>
      <c r="N445" s="19" t="s">
        <v>77</v>
      </c>
      <c r="O445" s="23"/>
    </row>
    <row r="446" customFormat="false" ht="15.75" hidden="false" customHeight="false" outlineLevel="0" collapsed="false">
      <c r="A446" s="17" t="e">
        <f aca="false">NA()</f>
        <v>#N/A</v>
      </c>
      <c r="B446" s="17" t="e">
        <f aca="false">NA()</f>
        <v>#N/A</v>
      </c>
      <c r="C446" s="17" t="e">
        <f aca="false">NA()</f>
        <v>#N/A</v>
      </c>
      <c r="F446" s="25" t="s">
        <v>58</v>
      </c>
      <c r="G446" s="19" t="s">
        <v>59</v>
      </c>
      <c r="H446" s="21" t="s">
        <v>60</v>
      </c>
      <c r="I446" s="28" t="n">
        <v>2276.2</v>
      </c>
      <c r="J446" s="28" t="n">
        <v>2276.2</v>
      </c>
      <c r="K446" s="23" t="n">
        <f aca="false">J446/I446</f>
        <v>1</v>
      </c>
      <c r="L446" s="23"/>
      <c r="M446" s="21"/>
      <c r="N446" s="21" t="s">
        <v>77</v>
      </c>
      <c r="O446" s="23"/>
    </row>
    <row r="447" customFormat="false" ht="26.25" hidden="false" customHeight="false" outlineLevel="0" collapsed="false">
      <c r="A447" s="17" t="e">
        <f aca="false">NA()</f>
        <v>#N/A</v>
      </c>
      <c r="B447" s="17" t="e">
        <f aca="false">NA()</f>
        <v>#N/A</v>
      </c>
      <c r="C447" s="17" t="e">
        <f aca="false">NA()</f>
        <v>#N/A</v>
      </c>
      <c r="F447" s="25" t="s">
        <v>61</v>
      </c>
      <c r="G447" s="19" t="s">
        <v>62</v>
      </c>
      <c r="H447" s="21" t="s">
        <v>63</v>
      </c>
      <c r="I447" s="29" t="n">
        <v>208</v>
      </c>
      <c r="J447" s="29" t="n">
        <v>208</v>
      </c>
      <c r="K447" s="23" t="n">
        <f aca="false">J447/I447</f>
        <v>1</v>
      </c>
      <c r="L447" s="23"/>
      <c r="M447" s="21"/>
      <c r="N447" s="19" t="s">
        <v>31</v>
      </c>
      <c r="O447" s="23"/>
    </row>
    <row r="448" customFormat="false" ht="26.25" hidden="false" customHeight="false" outlineLevel="0" collapsed="false">
      <c r="A448" s="17" t="e">
        <f aca="false">NA()</f>
        <v>#N/A</v>
      </c>
      <c r="B448" s="17" t="e">
        <f aca="false">NA()</f>
        <v>#N/A</v>
      </c>
      <c r="C448" s="17" t="e">
        <f aca="false">NA()</f>
        <v>#N/A</v>
      </c>
      <c r="F448" s="25" t="s">
        <v>64</v>
      </c>
      <c r="G448" s="19" t="s">
        <v>65</v>
      </c>
      <c r="H448" s="21" t="s">
        <v>66</v>
      </c>
      <c r="I448" s="21" t="n">
        <v>291.2</v>
      </c>
      <c r="J448" s="21" t="n">
        <v>291.2</v>
      </c>
      <c r="K448" s="23" t="n">
        <f aca="false">J448/I448</f>
        <v>1</v>
      </c>
      <c r="L448" s="23"/>
      <c r="M448" s="21"/>
      <c r="N448" s="19" t="s">
        <v>31</v>
      </c>
      <c r="O448" s="23"/>
    </row>
    <row r="449" customFormat="false" ht="15.75" hidden="false" customHeight="false" outlineLevel="0" collapsed="false">
      <c r="A449" s="17" t="e">
        <f aca="false">NA()</f>
        <v>#N/A</v>
      </c>
      <c r="B449" s="17" t="e">
        <f aca="false">NA()</f>
        <v>#N/A</v>
      </c>
      <c r="C449" s="17" t="e">
        <f aca="false">NA()</f>
        <v>#N/A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</row>
    <row r="450" customFormat="false" ht="16.5" hidden="false" customHeight="true" outlineLevel="0" collapsed="false">
      <c r="A450" s="17" t="e">
        <f aca="false">NA()</f>
        <v>#N/A</v>
      </c>
      <c r="B450" s="17" t="e">
        <f aca="false">NA()</f>
        <v>#N/A</v>
      </c>
      <c r="C450" s="17" t="e">
        <f aca="false">NA()</f>
        <v>#N/A</v>
      </c>
      <c r="F450" s="19" t="s">
        <v>269</v>
      </c>
      <c r="G450" s="19"/>
      <c r="H450" s="19"/>
      <c r="I450" s="19"/>
      <c r="J450" s="19"/>
      <c r="K450" s="19"/>
      <c r="L450" s="19"/>
      <c r="M450" s="19"/>
      <c r="N450" s="19"/>
      <c r="O450" s="19"/>
    </row>
    <row r="451" customFormat="false" ht="16.5" hidden="false" customHeight="true" outlineLevel="0" collapsed="false">
      <c r="A451" s="17" t="e">
        <f aca="false">NA()</f>
        <v>#N/A</v>
      </c>
      <c r="B451" s="17" t="e">
        <f aca="false">NA()</f>
        <v>#N/A</v>
      </c>
      <c r="C451" s="17" t="e">
        <f aca="false">NA()</f>
        <v>#N/A</v>
      </c>
      <c r="F451" s="19" t="s">
        <v>16</v>
      </c>
      <c r="G451" s="19"/>
      <c r="H451" s="19"/>
      <c r="I451" s="19"/>
      <c r="J451" s="19"/>
      <c r="K451" s="19"/>
      <c r="L451" s="19"/>
      <c r="M451" s="19"/>
      <c r="N451" s="19"/>
      <c r="O451" s="19"/>
    </row>
    <row r="452" customFormat="false" ht="16.5" hidden="false" customHeight="true" outlineLevel="0" collapsed="false">
      <c r="A452" s="17" t="e">
        <f aca="false">NA()</f>
        <v>#N/A</v>
      </c>
      <c r="B452" s="17" t="e">
        <f aca="false">NA()</f>
        <v>#N/A</v>
      </c>
      <c r="C452" s="17" t="e">
        <f aca="false">NA()</f>
        <v>#N/A</v>
      </c>
      <c r="F452" s="19" t="s">
        <v>17</v>
      </c>
      <c r="G452" s="19"/>
      <c r="H452" s="19"/>
      <c r="I452" s="19"/>
      <c r="J452" s="19"/>
      <c r="K452" s="19" t="s">
        <v>18</v>
      </c>
      <c r="L452" s="19" t="s">
        <v>19</v>
      </c>
      <c r="M452" s="19" t="s">
        <v>20</v>
      </c>
      <c r="N452" s="19"/>
      <c r="O452" s="19"/>
    </row>
    <row r="453" customFormat="false" ht="90" hidden="false" customHeight="false" outlineLevel="0" collapsed="false">
      <c r="A453" s="17" t="e">
        <f aca="false">NA()</f>
        <v>#N/A</v>
      </c>
      <c r="B453" s="17" t="e">
        <f aca="false">NA()</f>
        <v>#N/A</v>
      </c>
      <c r="C453" s="17" t="e">
        <f aca="false">NA()</f>
        <v>#N/A</v>
      </c>
      <c r="F453" s="21" t="s">
        <v>21</v>
      </c>
      <c r="G453" s="19" t="s">
        <v>22</v>
      </c>
      <c r="H453" s="21" t="s">
        <v>23</v>
      </c>
      <c r="I453" s="21" t="s">
        <v>24</v>
      </c>
      <c r="J453" s="21" t="n">
        <v>20</v>
      </c>
      <c r="K453" s="23" t="n">
        <f aca="false">J453/20</f>
        <v>1</v>
      </c>
      <c r="L453" s="23" t="n">
        <f aca="false">(K453+K454+K455+K456+K457+K458)/6</f>
        <v>1.33333333333333</v>
      </c>
      <c r="M453" s="21"/>
      <c r="N453" s="19" t="s">
        <v>26</v>
      </c>
      <c r="O453" s="23" t="n">
        <f aca="false">(L453+L461)/2</f>
        <v>1.16666666666667</v>
      </c>
    </row>
    <row r="454" customFormat="false" ht="39" hidden="false" customHeight="false" outlineLevel="0" collapsed="false">
      <c r="A454" s="17" t="e">
        <f aca="false">NA()</f>
        <v>#N/A</v>
      </c>
      <c r="B454" s="17" t="e">
        <f aca="false">NA()</f>
        <v>#N/A</v>
      </c>
      <c r="C454" s="17" t="e">
        <f aca="false">NA()</f>
        <v>#N/A</v>
      </c>
      <c r="F454" s="21" t="s">
        <v>27</v>
      </c>
      <c r="G454" s="19" t="s">
        <v>270</v>
      </c>
      <c r="H454" s="21" t="s">
        <v>29</v>
      </c>
      <c r="I454" s="21" t="s">
        <v>248</v>
      </c>
      <c r="J454" s="24" t="n">
        <v>3000</v>
      </c>
      <c r="K454" s="23" t="n">
        <f aca="false">J454/3000</f>
        <v>1</v>
      </c>
      <c r="L454" s="23"/>
      <c r="M454" s="21"/>
      <c r="N454" s="19" t="s">
        <v>31</v>
      </c>
      <c r="O454" s="23"/>
    </row>
    <row r="455" customFormat="false" ht="115.5" hidden="false" customHeight="false" outlineLevel="0" collapsed="false">
      <c r="A455" s="17" t="e">
        <f aca="false">NA()</f>
        <v>#N/A</v>
      </c>
      <c r="B455" s="17" t="e">
        <f aca="false">NA()</f>
        <v>#N/A</v>
      </c>
      <c r="C455" s="17" t="e">
        <f aca="false">NA()</f>
        <v>#N/A</v>
      </c>
      <c r="F455" s="21" t="s">
        <v>32</v>
      </c>
      <c r="G455" s="19" t="s">
        <v>271</v>
      </c>
      <c r="H455" s="19" t="s">
        <v>34</v>
      </c>
      <c r="I455" s="21" t="s">
        <v>35</v>
      </c>
      <c r="J455" s="21" t="n">
        <v>1</v>
      </c>
      <c r="K455" s="23" t="n">
        <f aca="false">J455/1</f>
        <v>1</v>
      </c>
      <c r="L455" s="23"/>
      <c r="M455" s="21"/>
      <c r="N455" s="19" t="s">
        <v>31</v>
      </c>
      <c r="O455" s="23"/>
    </row>
    <row r="456" customFormat="false" ht="128.25" hidden="false" customHeight="false" outlineLevel="0" collapsed="false">
      <c r="A456" s="17" t="e">
        <f aca="false">NA()</f>
        <v>#N/A</v>
      </c>
      <c r="B456" s="17" t="e">
        <f aca="false">NA()</f>
        <v>#N/A</v>
      </c>
      <c r="C456" s="17" t="e">
        <f aca="false">NA()</f>
        <v>#N/A</v>
      </c>
      <c r="F456" s="21" t="s">
        <v>36</v>
      </c>
      <c r="G456" s="19" t="s">
        <v>272</v>
      </c>
      <c r="H456" s="19" t="s">
        <v>38</v>
      </c>
      <c r="I456" s="21" t="s">
        <v>35</v>
      </c>
      <c r="J456" s="21" t="n">
        <v>1</v>
      </c>
      <c r="K456" s="23" t="n">
        <f aca="false">J456/1</f>
        <v>1</v>
      </c>
      <c r="L456" s="23"/>
      <c r="M456" s="21"/>
      <c r="N456" s="19" t="s">
        <v>31</v>
      </c>
      <c r="O456" s="23"/>
    </row>
    <row r="457" customFormat="false" ht="77.25" hidden="false" customHeight="false" outlineLevel="0" collapsed="false">
      <c r="A457" s="17" t="e">
        <f aca="false">NA()</f>
        <v>#N/A</v>
      </c>
      <c r="B457" s="17" t="e">
        <f aca="false">NA()</f>
        <v>#N/A</v>
      </c>
      <c r="C457" s="17" t="e">
        <f aca="false">NA()</f>
        <v>#N/A</v>
      </c>
      <c r="F457" s="21" t="s">
        <v>39</v>
      </c>
      <c r="G457" s="19" t="s">
        <v>273</v>
      </c>
      <c r="H457" s="19" t="s">
        <v>41</v>
      </c>
      <c r="I457" s="21" t="s">
        <v>42</v>
      </c>
      <c r="J457" s="21" t="n">
        <v>221</v>
      </c>
      <c r="K457" s="23" t="n">
        <f aca="false">J457/221</f>
        <v>1</v>
      </c>
      <c r="L457" s="23"/>
      <c r="M457" s="21"/>
      <c r="N457" s="19" t="s">
        <v>31</v>
      </c>
      <c r="O457" s="23"/>
    </row>
    <row r="458" customFormat="false" ht="128.25" hidden="false" customHeight="false" outlineLevel="0" collapsed="false">
      <c r="A458" s="17" t="e">
        <f aca="false">NA()</f>
        <v>#N/A</v>
      </c>
      <c r="B458" s="17" t="e">
        <f aca="false">NA()</f>
        <v>#N/A</v>
      </c>
      <c r="C458" s="17" t="e">
        <f aca="false">NA()</f>
        <v>#N/A</v>
      </c>
      <c r="F458" s="21" t="s">
        <v>43</v>
      </c>
      <c r="G458" s="19" t="s">
        <v>44</v>
      </c>
      <c r="H458" s="21" t="s">
        <v>45</v>
      </c>
      <c r="I458" s="21" t="s">
        <v>35</v>
      </c>
      <c r="J458" s="21" t="n">
        <v>3</v>
      </c>
      <c r="K458" s="23" t="n">
        <f aca="false">J458/1</f>
        <v>3</v>
      </c>
      <c r="L458" s="23"/>
      <c r="M458" s="19" t="s">
        <v>46</v>
      </c>
      <c r="N458" s="19" t="s">
        <v>26</v>
      </c>
      <c r="O458" s="23"/>
    </row>
    <row r="459" customFormat="false" ht="16.5" hidden="false" customHeight="true" outlineLevel="0" collapsed="false">
      <c r="A459" s="17" t="e">
        <f aca="false">NA()</f>
        <v>#N/A</v>
      </c>
      <c r="B459" s="17" t="e">
        <f aca="false">NA()</f>
        <v>#N/A</v>
      </c>
      <c r="C459" s="17" t="e">
        <f aca="false">NA()</f>
        <v>#N/A</v>
      </c>
      <c r="F459" s="19" t="s">
        <v>47</v>
      </c>
      <c r="G459" s="19"/>
      <c r="H459" s="19"/>
      <c r="I459" s="19"/>
      <c r="J459" s="19"/>
      <c r="K459" s="21" t="s">
        <v>48</v>
      </c>
      <c r="L459" s="21" t="s">
        <v>49</v>
      </c>
      <c r="M459" s="21" t="s">
        <v>20</v>
      </c>
      <c r="N459" s="21"/>
      <c r="O459" s="23"/>
    </row>
    <row r="460" customFormat="false" ht="77.25" hidden="false" customHeight="false" outlineLevel="0" collapsed="false">
      <c r="A460" s="17" t="e">
        <f aca="false">NA()</f>
        <v>#N/A</v>
      </c>
      <c r="B460" s="17" t="e">
        <f aca="false">NA()</f>
        <v>#N/A</v>
      </c>
      <c r="C460" s="17" t="e">
        <f aca="false">NA()</f>
        <v>#N/A</v>
      </c>
      <c r="F460" s="25" t="s">
        <v>21</v>
      </c>
      <c r="G460" s="19" t="s">
        <v>274</v>
      </c>
      <c r="H460" s="21"/>
      <c r="I460" s="21"/>
      <c r="J460" s="21"/>
      <c r="K460" s="21"/>
      <c r="L460" s="21"/>
      <c r="M460" s="21"/>
      <c r="N460" s="21"/>
      <c r="O460" s="23"/>
    </row>
    <row r="461" customFormat="false" ht="26.25" hidden="false" customHeight="false" outlineLevel="0" collapsed="false">
      <c r="A461" s="17" t="e">
        <f aca="false">NA()</f>
        <v>#N/A</v>
      </c>
      <c r="B461" s="17" t="e">
        <f aca="false">NA()</f>
        <v>#N/A</v>
      </c>
      <c r="C461" s="17" t="e">
        <f aca="false">NA()</f>
        <v>#N/A</v>
      </c>
      <c r="F461" s="25" t="s">
        <v>51</v>
      </c>
      <c r="G461" s="19" t="s">
        <v>52</v>
      </c>
      <c r="H461" s="21" t="s">
        <v>53</v>
      </c>
      <c r="I461" s="26" t="n">
        <v>218</v>
      </c>
      <c r="J461" s="26" t="n">
        <v>218</v>
      </c>
      <c r="K461" s="23" t="n">
        <f aca="false">J461/I461</f>
        <v>1</v>
      </c>
      <c r="L461" s="23" t="n">
        <f aca="false">(K461+K462+K463+K464+K465)/5</f>
        <v>1</v>
      </c>
      <c r="M461" s="21"/>
      <c r="N461" s="19" t="s">
        <v>31</v>
      </c>
      <c r="O461" s="23"/>
    </row>
    <row r="462" customFormat="false" ht="26.25" hidden="false" customHeight="false" outlineLevel="0" collapsed="false">
      <c r="A462" s="17" t="e">
        <f aca="false">NA()</f>
        <v>#N/A</v>
      </c>
      <c r="B462" s="17" t="e">
        <f aca="false">NA()</f>
        <v>#N/A</v>
      </c>
      <c r="C462" s="17" t="e">
        <f aca="false">NA()</f>
        <v>#N/A</v>
      </c>
      <c r="F462" s="25" t="s">
        <v>54</v>
      </c>
      <c r="G462" s="19" t="s">
        <v>55</v>
      </c>
      <c r="H462" s="21" t="s">
        <v>56</v>
      </c>
      <c r="I462" s="27" t="n">
        <v>8948.6</v>
      </c>
      <c r="J462" s="27" t="n">
        <v>8948.6</v>
      </c>
      <c r="K462" s="23" t="n">
        <f aca="false">J462/I462</f>
        <v>1</v>
      </c>
      <c r="L462" s="23"/>
      <c r="M462" s="21"/>
      <c r="N462" s="19" t="s">
        <v>77</v>
      </c>
      <c r="O462" s="23"/>
    </row>
    <row r="463" customFormat="false" ht="15.75" hidden="false" customHeight="false" outlineLevel="0" collapsed="false">
      <c r="A463" s="17" t="e">
        <f aca="false">NA()</f>
        <v>#N/A</v>
      </c>
      <c r="B463" s="17" t="e">
        <f aca="false">NA()</f>
        <v>#N/A</v>
      </c>
      <c r="C463" s="17" t="e">
        <f aca="false">NA()</f>
        <v>#N/A</v>
      </c>
      <c r="F463" s="25" t="s">
        <v>58</v>
      </c>
      <c r="G463" s="19" t="s">
        <v>59</v>
      </c>
      <c r="H463" s="21" t="s">
        <v>60</v>
      </c>
      <c r="I463" s="28" t="n">
        <v>1950.8</v>
      </c>
      <c r="J463" s="28" t="n">
        <v>1950.8</v>
      </c>
      <c r="K463" s="23" t="n">
        <f aca="false">J463/I463</f>
        <v>1</v>
      </c>
      <c r="L463" s="23"/>
      <c r="M463" s="21"/>
      <c r="N463" s="21" t="s">
        <v>77</v>
      </c>
      <c r="O463" s="23"/>
    </row>
    <row r="464" customFormat="false" ht="26.25" hidden="false" customHeight="false" outlineLevel="0" collapsed="false">
      <c r="A464" s="17" t="e">
        <f aca="false">NA()</f>
        <v>#N/A</v>
      </c>
      <c r="B464" s="17" t="e">
        <f aca="false">NA()</f>
        <v>#N/A</v>
      </c>
      <c r="C464" s="17" t="e">
        <f aca="false">NA()</f>
        <v>#N/A</v>
      </c>
      <c r="F464" s="25" t="s">
        <v>61</v>
      </c>
      <c r="G464" s="19" t="s">
        <v>62</v>
      </c>
      <c r="H464" s="21" t="s">
        <v>63</v>
      </c>
      <c r="I464" s="29" t="n">
        <v>156</v>
      </c>
      <c r="J464" s="29" t="n">
        <v>156</v>
      </c>
      <c r="K464" s="23" t="n">
        <f aca="false">J464/I464</f>
        <v>1</v>
      </c>
      <c r="L464" s="23"/>
      <c r="M464" s="21"/>
      <c r="N464" s="19" t="s">
        <v>31</v>
      </c>
      <c r="O464" s="23"/>
    </row>
    <row r="465" customFormat="false" ht="26.25" hidden="false" customHeight="false" outlineLevel="0" collapsed="false">
      <c r="A465" s="17" t="e">
        <f aca="false">NA()</f>
        <v>#N/A</v>
      </c>
      <c r="B465" s="17" t="e">
        <f aca="false">NA()</f>
        <v>#N/A</v>
      </c>
      <c r="C465" s="17" t="e">
        <f aca="false">NA()</f>
        <v>#N/A</v>
      </c>
      <c r="F465" s="25" t="s">
        <v>64</v>
      </c>
      <c r="G465" s="19" t="s">
        <v>65</v>
      </c>
      <c r="H465" s="21" t="s">
        <v>66</v>
      </c>
      <c r="I465" s="21" t="n">
        <v>156</v>
      </c>
      <c r="J465" s="21" t="n">
        <v>156</v>
      </c>
      <c r="K465" s="23" t="n">
        <f aca="false">J465/I465</f>
        <v>1</v>
      </c>
      <c r="L465" s="23"/>
      <c r="M465" s="21"/>
      <c r="N465" s="19" t="s">
        <v>31</v>
      </c>
      <c r="O465" s="23"/>
    </row>
    <row r="466" customFormat="false" ht="15.75" hidden="false" customHeight="false" outlineLevel="0" collapsed="false">
      <c r="A466" s="17" t="e">
        <f aca="false">NA()</f>
        <v>#N/A</v>
      </c>
      <c r="B466" s="17" t="e">
        <f aca="false">NA()</f>
        <v>#N/A</v>
      </c>
      <c r="C466" s="17" t="e">
        <f aca="false">NA()</f>
        <v>#N/A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</row>
    <row r="467" customFormat="false" ht="16.5" hidden="false" customHeight="true" outlineLevel="0" collapsed="false">
      <c r="A467" s="17" t="e">
        <f aca="false">NA()</f>
        <v>#N/A</v>
      </c>
      <c r="B467" s="17" t="e">
        <f aca="false">NA()</f>
        <v>#N/A</v>
      </c>
      <c r="C467" s="17" t="e">
        <f aca="false">NA()</f>
        <v>#N/A</v>
      </c>
      <c r="F467" s="19" t="s">
        <v>275</v>
      </c>
      <c r="G467" s="19"/>
      <c r="H467" s="19"/>
      <c r="I467" s="19"/>
      <c r="J467" s="19"/>
      <c r="K467" s="19"/>
      <c r="L467" s="19"/>
      <c r="M467" s="19"/>
      <c r="N467" s="19"/>
      <c r="O467" s="19"/>
    </row>
    <row r="468" customFormat="false" ht="16.5" hidden="false" customHeight="true" outlineLevel="0" collapsed="false">
      <c r="A468" s="17" t="e">
        <f aca="false">NA()</f>
        <v>#N/A</v>
      </c>
      <c r="B468" s="17" t="e">
        <f aca="false">NA()</f>
        <v>#N/A</v>
      </c>
      <c r="C468" s="17" t="e">
        <f aca="false">NA()</f>
        <v>#N/A</v>
      </c>
      <c r="F468" s="19" t="s">
        <v>16</v>
      </c>
      <c r="G468" s="19"/>
      <c r="H468" s="19"/>
      <c r="I468" s="19"/>
      <c r="J468" s="19"/>
      <c r="K468" s="19"/>
      <c r="L468" s="19"/>
      <c r="M468" s="19"/>
      <c r="N468" s="19"/>
      <c r="O468" s="19"/>
    </row>
    <row r="469" customFormat="false" ht="16.5" hidden="false" customHeight="true" outlineLevel="0" collapsed="false">
      <c r="A469" s="17" t="e">
        <f aca="false">NA()</f>
        <v>#N/A</v>
      </c>
      <c r="B469" s="17" t="e">
        <f aca="false">NA()</f>
        <v>#N/A</v>
      </c>
      <c r="C469" s="17" t="e">
        <f aca="false">NA()</f>
        <v>#N/A</v>
      </c>
      <c r="F469" s="19" t="s">
        <v>17</v>
      </c>
      <c r="G469" s="19"/>
      <c r="H469" s="19"/>
      <c r="I469" s="19"/>
      <c r="J469" s="19"/>
      <c r="K469" s="19" t="s">
        <v>18</v>
      </c>
      <c r="L469" s="19" t="s">
        <v>19</v>
      </c>
      <c r="M469" s="19" t="s">
        <v>20</v>
      </c>
      <c r="N469" s="19"/>
      <c r="O469" s="19"/>
    </row>
    <row r="470" customFormat="false" ht="90" hidden="false" customHeight="false" outlineLevel="0" collapsed="false">
      <c r="A470" s="17" t="e">
        <f aca="false">NA()</f>
        <v>#N/A</v>
      </c>
      <c r="B470" s="17" t="e">
        <f aca="false">NA()</f>
        <v>#N/A</v>
      </c>
      <c r="C470" s="17" t="e">
        <f aca="false">NA()</f>
        <v>#N/A</v>
      </c>
      <c r="F470" s="21" t="s">
        <v>21</v>
      </c>
      <c r="G470" s="19" t="s">
        <v>22</v>
      </c>
      <c r="H470" s="21" t="s">
        <v>23</v>
      </c>
      <c r="I470" s="21" t="s">
        <v>24</v>
      </c>
      <c r="J470" s="21" t="n">
        <v>40</v>
      </c>
      <c r="K470" s="23" t="n">
        <f aca="false">J470/20</f>
        <v>2</v>
      </c>
      <c r="L470" s="23" t="n">
        <f aca="false">(K470+K471+K472+K473+K474+K475)/6</f>
        <v>1.16666666666667</v>
      </c>
      <c r="M470" s="19" t="s">
        <v>25</v>
      </c>
      <c r="N470" s="19" t="s">
        <v>26</v>
      </c>
      <c r="O470" s="23" t="n">
        <f aca="false">(L470+L478)/2</f>
        <v>1.08333333333333</v>
      </c>
    </row>
    <row r="471" customFormat="false" ht="39" hidden="false" customHeight="false" outlineLevel="0" collapsed="false">
      <c r="A471" s="17" t="e">
        <f aca="false">NA()</f>
        <v>#N/A</v>
      </c>
      <c r="B471" s="17" t="e">
        <f aca="false">NA()</f>
        <v>#N/A</v>
      </c>
      <c r="C471" s="17" t="e">
        <f aca="false">NA()</f>
        <v>#N/A</v>
      </c>
      <c r="F471" s="21" t="s">
        <v>27</v>
      </c>
      <c r="G471" s="19" t="s">
        <v>276</v>
      </c>
      <c r="H471" s="21" t="s">
        <v>29</v>
      </c>
      <c r="I471" s="21" t="s">
        <v>277</v>
      </c>
      <c r="J471" s="24" t="n">
        <v>2000</v>
      </c>
      <c r="K471" s="23" t="n">
        <f aca="false">J471/2000</f>
        <v>1</v>
      </c>
      <c r="L471" s="23"/>
      <c r="M471" s="21"/>
      <c r="N471" s="19" t="s">
        <v>31</v>
      </c>
      <c r="O471" s="23"/>
    </row>
    <row r="472" customFormat="false" ht="115.5" hidden="false" customHeight="false" outlineLevel="0" collapsed="false">
      <c r="A472" s="17" t="e">
        <f aca="false">NA()</f>
        <v>#N/A</v>
      </c>
      <c r="B472" s="17" t="e">
        <f aca="false">NA()</f>
        <v>#N/A</v>
      </c>
      <c r="C472" s="17" t="e">
        <f aca="false">NA()</f>
        <v>#N/A</v>
      </c>
      <c r="F472" s="21" t="s">
        <v>32</v>
      </c>
      <c r="G472" s="19" t="s">
        <v>278</v>
      </c>
      <c r="H472" s="19" t="s">
        <v>34</v>
      </c>
      <c r="I472" s="21" t="s">
        <v>35</v>
      </c>
      <c r="J472" s="21" t="n">
        <v>1</v>
      </c>
      <c r="K472" s="23" t="n">
        <f aca="false">J472/1</f>
        <v>1</v>
      </c>
      <c r="L472" s="23"/>
      <c r="M472" s="21"/>
      <c r="N472" s="19" t="s">
        <v>31</v>
      </c>
      <c r="O472" s="23"/>
    </row>
    <row r="473" customFormat="false" ht="115.5" hidden="false" customHeight="false" outlineLevel="0" collapsed="false">
      <c r="A473" s="17" t="e">
        <f aca="false">NA()</f>
        <v>#N/A</v>
      </c>
      <c r="B473" s="17" t="e">
        <f aca="false">NA()</f>
        <v>#N/A</v>
      </c>
      <c r="C473" s="17" t="e">
        <f aca="false">NA()</f>
        <v>#N/A</v>
      </c>
      <c r="F473" s="21" t="s">
        <v>36</v>
      </c>
      <c r="G473" s="19" t="s">
        <v>279</v>
      </c>
      <c r="H473" s="19" t="s">
        <v>38</v>
      </c>
      <c r="I473" s="21" t="s">
        <v>35</v>
      </c>
      <c r="J473" s="21" t="n">
        <v>1</v>
      </c>
      <c r="K473" s="23" t="n">
        <f aca="false">J473/1</f>
        <v>1</v>
      </c>
      <c r="L473" s="23"/>
      <c r="M473" s="21"/>
      <c r="N473" s="19" t="s">
        <v>31</v>
      </c>
      <c r="O473" s="23"/>
    </row>
    <row r="474" customFormat="false" ht="77.25" hidden="false" customHeight="false" outlineLevel="0" collapsed="false">
      <c r="A474" s="17" t="e">
        <f aca="false">NA()</f>
        <v>#N/A</v>
      </c>
      <c r="B474" s="17" t="e">
        <f aca="false">NA()</f>
        <v>#N/A</v>
      </c>
      <c r="C474" s="17" t="e">
        <f aca="false">NA()</f>
        <v>#N/A</v>
      </c>
      <c r="F474" s="21" t="s">
        <v>39</v>
      </c>
      <c r="G474" s="19" t="s">
        <v>280</v>
      </c>
      <c r="H474" s="19" t="s">
        <v>41</v>
      </c>
      <c r="I474" s="21" t="s">
        <v>281</v>
      </c>
      <c r="J474" s="21" t="n">
        <v>276</v>
      </c>
      <c r="K474" s="23" t="n">
        <f aca="false">J474/276</f>
        <v>1</v>
      </c>
      <c r="L474" s="23"/>
      <c r="M474" s="21"/>
      <c r="N474" s="19" t="s">
        <v>31</v>
      </c>
      <c r="O474" s="23"/>
    </row>
    <row r="475" customFormat="false" ht="128.25" hidden="false" customHeight="false" outlineLevel="0" collapsed="false">
      <c r="A475" s="17" t="e">
        <f aca="false">NA()</f>
        <v>#N/A</v>
      </c>
      <c r="B475" s="17" t="e">
        <f aca="false">NA()</f>
        <v>#N/A</v>
      </c>
      <c r="C475" s="17" t="e">
        <f aca="false">NA()</f>
        <v>#N/A</v>
      </c>
      <c r="F475" s="21" t="s">
        <v>43</v>
      </c>
      <c r="G475" s="19" t="s">
        <v>44</v>
      </c>
      <c r="H475" s="21" t="s">
        <v>45</v>
      </c>
      <c r="I475" s="21" t="s">
        <v>35</v>
      </c>
      <c r="J475" s="21" t="n">
        <v>1</v>
      </c>
      <c r="K475" s="23" t="n">
        <f aca="false">J475/1</f>
        <v>1</v>
      </c>
      <c r="L475" s="23"/>
      <c r="M475" s="21"/>
      <c r="N475" s="19" t="s">
        <v>26</v>
      </c>
      <c r="O475" s="23"/>
    </row>
    <row r="476" customFormat="false" ht="16.5" hidden="false" customHeight="true" outlineLevel="0" collapsed="false">
      <c r="A476" s="17" t="e">
        <f aca="false">NA()</f>
        <v>#N/A</v>
      </c>
      <c r="B476" s="17" t="e">
        <f aca="false">NA()</f>
        <v>#N/A</v>
      </c>
      <c r="C476" s="17" t="e">
        <f aca="false">NA()</f>
        <v>#N/A</v>
      </c>
      <c r="F476" s="19" t="s">
        <v>47</v>
      </c>
      <c r="G476" s="19"/>
      <c r="H476" s="19"/>
      <c r="I476" s="19"/>
      <c r="J476" s="19"/>
      <c r="K476" s="21" t="s">
        <v>48</v>
      </c>
      <c r="L476" s="21" t="s">
        <v>49</v>
      </c>
      <c r="M476" s="21" t="s">
        <v>20</v>
      </c>
      <c r="N476" s="21"/>
      <c r="O476" s="23"/>
    </row>
    <row r="477" customFormat="false" ht="77.25" hidden="false" customHeight="false" outlineLevel="0" collapsed="false">
      <c r="A477" s="17" t="e">
        <f aca="false">NA()</f>
        <v>#N/A</v>
      </c>
      <c r="B477" s="17" t="e">
        <f aca="false">NA()</f>
        <v>#N/A</v>
      </c>
      <c r="C477" s="17" t="e">
        <f aca="false">NA()</f>
        <v>#N/A</v>
      </c>
      <c r="F477" s="25" t="s">
        <v>21</v>
      </c>
      <c r="G477" s="19" t="s">
        <v>282</v>
      </c>
      <c r="H477" s="21"/>
      <c r="I477" s="21"/>
      <c r="J477" s="21"/>
      <c r="K477" s="21"/>
      <c r="L477" s="21"/>
      <c r="M477" s="21"/>
      <c r="N477" s="21"/>
      <c r="O477" s="23"/>
    </row>
    <row r="478" customFormat="false" ht="26.25" hidden="false" customHeight="false" outlineLevel="0" collapsed="false">
      <c r="A478" s="17" t="e">
        <f aca="false">NA()</f>
        <v>#N/A</v>
      </c>
      <c r="B478" s="17" t="e">
        <f aca="false">NA()</f>
        <v>#N/A</v>
      </c>
      <c r="C478" s="17" t="e">
        <f aca="false">NA()</f>
        <v>#N/A</v>
      </c>
      <c r="F478" s="25" t="s">
        <v>51</v>
      </c>
      <c r="G478" s="19" t="s">
        <v>52</v>
      </c>
      <c r="H478" s="21" t="s">
        <v>53</v>
      </c>
      <c r="I478" s="26" t="n">
        <v>252</v>
      </c>
      <c r="J478" s="26" t="n">
        <v>252</v>
      </c>
      <c r="K478" s="23" t="n">
        <f aca="false">J478/I478</f>
        <v>1</v>
      </c>
      <c r="L478" s="23" t="n">
        <f aca="false">(K478+K479+K480+K481+K482)/5</f>
        <v>1</v>
      </c>
      <c r="M478" s="21"/>
      <c r="N478" s="19" t="s">
        <v>31</v>
      </c>
      <c r="O478" s="23"/>
    </row>
    <row r="479" customFormat="false" ht="26.25" hidden="false" customHeight="false" outlineLevel="0" collapsed="false">
      <c r="A479" s="17" t="e">
        <f aca="false">NA()</f>
        <v>#N/A</v>
      </c>
      <c r="B479" s="17" t="e">
        <f aca="false">NA()</f>
        <v>#N/A</v>
      </c>
      <c r="C479" s="17" t="e">
        <f aca="false">NA()</f>
        <v>#N/A</v>
      </c>
      <c r="F479" s="25" t="s">
        <v>54</v>
      </c>
      <c r="G479" s="19" t="s">
        <v>55</v>
      </c>
      <c r="H479" s="21" t="s">
        <v>56</v>
      </c>
      <c r="I479" s="27" t="n">
        <v>6497.22</v>
      </c>
      <c r="J479" s="27" t="n">
        <v>6497.22</v>
      </c>
      <c r="K479" s="23" t="n">
        <f aca="false">J479/I479</f>
        <v>1</v>
      </c>
      <c r="L479" s="23"/>
      <c r="M479" s="21"/>
      <c r="N479" s="19" t="s">
        <v>77</v>
      </c>
      <c r="O479" s="23"/>
    </row>
    <row r="480" customFormat="false" ht="15.75" hidden="false" customHeight="false" outlineLevel="0" collapsed="false">
      <c r="A480" s="17" t="e">
        <f aca="false">NA()</f>
        <v>#N/A</v>
      </c>
      <c r="B480" s="17" t="e">
        <f aca="false">NA()</f>
        <v>#N/A</v>
      </c>
      <c r="C480" s="17" t="e">
        <f aca="false">NA()</f>
        <v>#N/A</v>
      </c>
      <c r="F480" s="25" t="s">
        <v>58</v>
      </c>
      <c r="G480" s="19" t="s">
        <v>59</v>
      </c>
      <c r="H480" s="21" t="s">
        <v>60</v>
      </c>
      <c r="I480" s="28" t="n">
        <v>1637.3</v>
      </c>
      <c r="J480" s="28" t="n">
        <v>1637.3</v>
      </c>
      <c r="K480" s="23" t="n">
        <f aca="false">J480/I480</f>
        <v>1</v>
      </c>
      <c r="L480" s="23"/>
      <c r="M480" s="21"/>
      <c r="N480" s="21" t="s">
        <v>77</v>
      </c>
      <c r="O480" s="23"/>
    </row>
    <row r="481" customFormat="false" ht="26.25" hidden="false" customHeight="false" outlineLevel="0" collapsed="false">
      <c r="A481" s="17" t="e">
        <f aca="false">NA()</f>
        <v>#N/A</v>
      </c>
      <c r="B481" s="17" t="e">
        <f aca="false">NA()</f>
        <v>#N/A</v>
      </c>
      <c r="C481" s="17" t="e">
        <f aca="false">NA()</f>
        <v>#N/A</v>
      </c>
      <c r="F481" s="25" t="s">
        <v>61</v>
      </c>
      <c r="G481" s="19" t="s">
        <v>62</v>
      </c>
      <c r="H481" s="21" t="s">
        <v>63</v>
      </c>
      <c r="I481" s="29" t="n">
        <v>104</v>
      </c>
      <c r="J481" s="29" t="n">
        <v>104</v>
      </c>
      <c r="K481" s="23" t="n">
        <f aca="false">J481/I481</f>
        <v>1</v>
      </c>
      <c r="L481" s="23"/>
      <c r="M481" s="21"/>
      <c r="N481" s="19" t="s">
        <v>31</v>
      </c>
      <c r="O481" s="23"/>
    </row>
    <row r="482" customFormat="false" ht="26.25" hidden="false" customHeight="false" outlineLevel="0" collapsed="false">
      <c r="A482" s="17" t="e">
        <f aca="false">NA()</f>
        <v>#N/A</v>
      </c>
      <c r="B482" s="17" t="e">
        <f aca="false">NA()</f>
        <v>#N/A</v>
      </c>
      <c r="C482" s="17" t="e">
        <f aca="false">NA()</f>
        <v>#N/A</v>
      </c>
      <c r="F482" s="25" t="s">
        <v>64</v>
      </c>
      <c r="G482" s="19" t="s">
        <v>65</v>
      </c>
      <c r="H482" s="21" t="s">
        <v>66</v>
      </c>
      <c r="I482" s="21" t="n">
        <v>156</v>
      </c>
      <c r="J482" s="21" t="n">
        <v>156</v>
      </c>
      <c r="K482" s="23" t="n">
        <f aca="false">J482/I482</f>
        <v>1</v>
      </c>
      <c r="L482" s="23"/>
      <c r="M482" s="21"/>
      <c r="N482" s="19" t="s">
        <v>31</v>
      </c>
      <c r="O482" s="23"/>
    </row>
    <row r="483" customFormat="false" ht="15.75" hidden="false" customHeight="false" outlineLevel="0" collapsed="false">
      <c r="A483" s="17" t="e">
        <f aca="false">NA()</f>
        <v>#N/A</v>
      </c>
      <c r="B483" s="17" t="e">
        <f aca="false">NA()</f>
        <v>#N/A</v>
      </c>
      <c r="C483" s="17" t="e">
        <f aca="false">NA()</f>
        <v>#N/A</v>
      </c>
      <c r="F483" s="32"/>
      <c r="G483" s="32"/>
      <c r="H483" s="32"/>
      <c r="I483" s="32"/>
      <c r="J483" s="32"/>
      <c r="K483" s="32"/>
      <c r="L483" s="32"/>
      <c r="M483" s="32"/>
      <c r="N483" s="32"/>
      <c r="O483" s="32"/>
    </row>
    <row r="484" customFormat="false" ht="16.5" hidden="false" customHeight="true" outlineLevel="0" collapsed="false">
      <c r="A484" s="17" t="e">
        <f aca="false">NA()</f>
        <v>#N/A</v>
      </c>
      <c r="B484" s="17" t="e">
        <f aca="false">NA()</f>
        <v>#N/A</v>
      </c>
      <c r="C484" s="17" t="e">
        <f aca="false">NA()</f>
        <v>#N/A</v>
      </c>
      <c r="F484" s="19" t="s">
        <v>283</v>
      </c>
      <c r="G484" s="19"/>
      <c r="H484" s="19"/>
      <c r="I484" s="19"/>
      <c r="J484" s="19"/>
      <c r="K484" s="19"/>
      <c r="L484" s="19"/>
      <c r="M484" s="19"/>
      <c r="N484" s="19"/>
      <c r="O484" s="19"/>
    </row>
    <row r="485" customFormat="false" ht="16.5" hidden="false" customHeight="true" outlineLevel="0" collapsed="false">
      <c r="A485" s="17" t="e">
        <f aca="false">NA()</f>
        <v>#N/A</v>
      </c>
      <c r="B485" s="17" t="e">
        <f aca="false">NA()</f>
        <v>#N/A</v>
      </c>
      <c r="C485" s="17" t="e">
        <f aca="false">NA()</f>
        <v>#N/A</v>
      </c>
      <c r="F485" s="19" t="s">
        <v>16</v>
      </c>
      <c r="G485" s="19"/>
      <c r="H485" s="19"/>
      <c r="I485" s="19"/>
      <c r="J485" s="19"/>
      <c r="K485" s="19"/>
      <c r="L485" s="19"/>
      <c r="M485" s="19"/>
      <c r="N485" s="19"/>
      <c r="O485" s="19"/>
    </row>
    <row r="486" customFormat="false" ht="16.5" hidden="false" customHeight="true" outlineLevel="0" collapsed="false">
      <c r="A486" s="17" t="e">
        <f aca="false">NA()</f>
        <v>#N/A</v>
      </c>
      <c r="B486" s="17" t="e">
        <f aca="false">NA()</f>
        <v>#N/A</v>
      </c>
      <c r="C486" s="17" t="e">
        <f aca="false">NA()</f>
        <v>#N/A</v>
      </c>
      <c r="F486" s="19" t="s">
        <v>17</v>
      </c>
      <c r="G486" s="19"/>
      <c r="H486" s="19"/>
      <c r="I486" s="19"/>
      <c r="J486" s="19"/>
      <c r="K486" s="19" t="s">
        <v>18</v>
      </c>
      <c r="L486" s="19" t="s">
        <v>19</v>
      </c>
      <c r="M486" s="19" t="s">
        <v>20</v>
      </c>
      <c r="N486" s="19"/>
      <c r="O486" s="19"/>
    </row>
    <row r="487" customFormat="false" ht="90" hidden="false" customHeight="false" outlineLevel="0" collapsed="false">
      <c r="A487" s="17" t="e">
        <f aca="false">NA()</f>
        <v>#N/A</v>
      </c>
      <c r="B487" s="17" t="e">
        <f aca="false">NA()</f>
        <v>#N/A</v>
      </c>
      <c r="C487" s="17" t="e">
        <f aca="false">NA()</f>
        <v>#N/A</v>
      </c>
      <c r="F487" s="21" t="s">
        <v>21</v>
      </c>
      <c r="G487" s="19" t="s">
        <v>22</v>
      </c>
      <c r="H487" s="21" t="s">
        <v>23</v>
      </c>
      <c r="I487" s="21" t="s">
        <v>24</v>
      </c>
      <c r="J487" s="21" t="n">
        <v>90</v>
      </c>
      <c r="K487" s="23" t="n">
        <f aca="false">J487/20</f>
        <v>4.5</v>
      </c>
      <c r="L487" s="23" t="n">
        <f aca="false">(K487+K488+K489+K490+K491+K492)/6</f>
        <v>1.58879781420765</v>
      </c>
      <c r="M487" s="19" t="s">
        <v>25</v>
      </c>
      <c r="N487" s="19" t="s">
        <v>26</v>
      </c>
      <c r="O487" s="23" t="n">
        <f aca="false">(L487+L495)/2</f>
        <v>1.29439890710383</v>
      </c>
    </row>
    <row r="488" customFormat="false" ht="39" hidden="false" customHeight="false" outlineLevel="0" collapsed="false">
      <c r="A488" s="17" t="e">
        <f aca="false">NA()</f>
        <v>#N/A</v>
      </c>
      <c r="B488" s="17" t="e">
        <f aca="false">NA()</f>
        <v>#N/A</v>
      </c>
      <c r="C488" s="17" t="e">
        <f aca="false">NA()</f>
        <v>#N/A</v>
      </c>
      <c r="F488" s="21" t="s">
        <v>27</v>
      </c>
      <c r="G488" s="19" t="s">
        <v>284</v>
      </c>
      <c r="H488" s="21" t="s">
        <v>29</v>
      </c>
      <c r="I488" s="21" t="s">
        <v>285</v>
      </c>
      <c r="J488" s="24" t="n">
        <v>2100</v>
      </c>
      <c r="K488" s="23" t="n">
        <f aca="false">J488/2100</f>
        <v>1</v>
      </c>
      <c r="L488" s="23"/>
      <c r="M488" s="21"/>
      <c r="N488" s="19" t="s">
        <v>31</v>
      </c>
      <c r="O488" s="23"/>
    </row>
    <row r="489" customFormat="false" ht="115.5" hidden="false" customHeight="false" outlineLevel="0" collapsed="false">
      <c r="A489" s="17" t="e">
        <f aca="false">NA()</f>
        <v>#N/A</v>
      </c>
      <c r="B489" s="17" t="e">
        <f aca="false">NA()</f>
        <v>#N/A</v>
      </c>
      <c r="C489" s="17" t="e">
        <f aca="false">NA()</f>
        <v>#N/A</v>
      </c>
      <c r="F489" s="21" t="s">
        <v>32</v>
      </c>
      <c r="G489" s="19" t="s">
        <v>286</v>
      </c>
      <c r="H489" s="19" t="s">
        <v>34</v>
      </c>
      <c r="I489" s="21" t="s">
        <v>35</v>
      </c>
      <c r="J489" s="21" t="n">
        <v>1</v>
      </c>
      <c r="K489" s="23" t="n">
        <f aca="false">J489/1</f>
        <v>1</v>
      </c>
      <c r="L489" s="23"/>
      <c r="M489" s="21"/>
      <c r="N489" s="19" t="s">
        <v>31</v>
      </c>
      <c r="O489" s="23"/>
    </row>
    <row r="490" customFormat="false" ht="115.5" hidden="false" customHeight="false" outlineLevel="0" collapsed="false">
      <c r="A490" s="17" t="e">
        <f aca="false">NA()</f>
        <v>#N/A</v>
      </c>
      <c r="B490" s="17" t="e">
        <f aca="false">NA()</f>
        <v>#N/A</v>
      </c>
      <c r="C490" s="17" t="e">
        <f aca="false">NA()</f>
        <v>#N/A</v>
      </c>
      <c r="F490" s="21" t="s">
        <v>36</v>
      </c>
      <c r="G490" s="19" t="s">
        <v>287</v>
      </c>
      <c r="H490" s="19" t="s">
        <v>38</v>
      </c>
      <c r="I490" s="21" t="s">
        <v>35</v>
      </c>
      <c r="J490" s="21" t="n">
        <v>1</v>
      </c>
      <c r="K490" s="23" t="n">
        <f aca="false">J490/1</f>
        <v>1</v>
      </c>
      <c r="L490" s="23"/>
      <c r="M490" s="21"/>
      <c r="N490" s="19" t="s">
        <v>31</v>
      </c>
      <c r="O490" s="23"/>
    </row>
    <row r="491" customFormat="false" ht="77.25" hidden="false" customHeight="false" outlineLevel="0" collapsed="false">
      <c r="A491" s="17" t="e">
        <f aca="false">NA()</f>
        <v>#N/A</v>
      </c>
      <c r="B491" s="17" t="e">
        <f aca="false">NA()</f>
        <v>#N/A</v>
      </c>
      <c r="C491" s="17" t="e">
        <f aca="false">NA()</f>
        <v>#N/A</v>
      </c>
      <c r="F491" s="21" t="s">
        <v>39</v>
      </c>
      <c r="G491" s="19" t="s">
        <v>288</v>
      </c>
      <c r="H491" s="19" t="s">
        <v>41</v>
      </c>
      <c r="I491" s="21" t="s">
        <v>289</v>
      </c>
      <c r="J491" s="21" t="n">
        <v>63</v>
      </c>
      <c r="K491" s="23" t="n">
        <f aca="false">J491/61</f>
        <v>1.0327868852459</v>
      </c>
      <c r="L491" s="23"/>
      <c r="M491" s="19"/>
      <c r="N491" s="19" t="s">
        <v>31</v>
      </c>
      <c r="O491" s="23"/>
    </row>
    <row r="492" customFormat="false" ht="128.25" hidden="false" customHeight="false" outlineLevel="0" collapsed="false">
      <c r="A492" s="17" t="e">
        <f aca="false">NA()</f>
        <v>#N/A</v>
      </c>
      <c r="B492" s="17" t="e">
        <f aca="false">NA()</f>
        <v>#N/A</v>
      </c>
      <c r="C492" s="17" t="e">
        <f aca="false">NA()</f>
        <v>#N/A</v>
      </c>
      <c r="F492" s="21" t="s">
        <v>43</v>
      </c>
      <c r="G492" s="19" t="s">
        <v>44</v>
      </c>
      <c r="H492" s="21" t="s">
        <v>45</v>
      </c>
      <c r="I492" s="21" t="s">
        <v>35</v>
      </c>
      <c r="J492" s="21" t="n">
        <v>1</v>
      </c>
      <c r="K492" s="23" t="n">
        <f aca="false">J492/1</f>
        <v>1</v>
      </c>
      <c r="L492" s="23"/>
      <c r="M492" s="21"/>
      <c r="N492" s="19" t="s">
        <v>26</v>
      </c>
      <c r="O492" s="23"/>
    </row>
    <row r="493" customFormat="false" ht="34.5" hidden="false" customHeight="true" outlineLevel="0" collapsed="false">
      <c r="A493" s="17" t="e">
        <f aca="false">NA()</f>
        <v>#N/A</v>
      </c>
      <c r="B493" s="17" t="e">
        <f aca="false">NA()</f>
        <v>#N/A</v>
      </c>
      <c r="C493" s="17" t="e">
        <f aca="false">NA()</f>
        <v>#N/A</v>
      </c>
      <c r="F493" s="19" t="s">
        <v>47</v>
      </c>
      <c r="G493" s="19"/>
      <c r="H493" s="19"/>
      <c r="I493" s="19"/>
      <c r="J493" s="19"/>
      <c r="K493" s="21" t="s">
        <v>48</v>
      </c>
      <c r="L493" s="21" t="s">
        <v>49</v>
      </c>
      <c r="M493" s="21" t="s">
        <v>20</v>
      </c>
      <c r="N493" s="21"/>
      <c r="O493" s="23"/>
    </row>
    <row r="494" customFormat="false" ht="77.25" hidden="false" customHeight="false" outlineLevel="0" collapsed="false">
      <c r="A494" s="17" t="e">
        <f aca="false">NA()</f>
        <v>#N/A</v>
      </c>
      <c r="B494" s="17" t="e">
        <f aca="false">NA()</f>
        <v>#N/A</v>
      </c>
      <c r="C494" s="17" t="e">
        <f aca="false">NA()</f>
        <v>#N/A</v>
      </c>
      <c r="F494" s="25" t="s">
        <v>21</v>
      </c>
      <c r="G494" s="19" t="s">
        <v>290</v>
      </c>
      <c r="H494" s="21"/>
      <c r="I494" s="21"/>
      <c r="J494" s="21"/>
      <c r="K494" s="21"/>
      <c r="L494" s="21"/>
      <c r="M494" s="21"/>
      <c r="N494" s="21"/>
      <c r="O494" s="23"/>
    </row>
    <row r="495" customFormat="false" ht="26.25" hidden="false" customHeight="false" outlineLevel="0" collapsed="false">
      <c r="A495" s="17" t="e">
        <f aca="false">NA()</f>
        <v>#N/A</v>
      </c>
      <c r="B495" s="17" t="e">
        <f aca="false">NA()</f>
        <v>#N/A</v>
      </c>
      <c r="C495" s="17" t="e">
        <f aca="false">NA()</f>
        <v>#N/A</v>
      </c>
      <c r="F495" s="25" t="s">
        <v>51</v>
      </c>
      <c r="G495" s="19" t="s">
        <v>52</v>
      </c>
      <c r="H495" s="21" t="s">
        <v>53</v>
      </c>
      <c r="I495" s="26" t="n">
        <v>208</v>
      </c>
      <c r="J495" s="26" t="n">
        <v>208</v>
      </c>
      <c r="K495" s="23" t="n">
        <f aca="false">J495/I495</f>
        <v>1</v>
      </c>
      <c r="L495" s="23" t="n">
        <f aca="false">(K495+K496+K497+K498+K499)/5</f>
        <v>1</v>
      </c>
      <c r="M495" s="21"/>
      <c r="N495" s="19" t="s">
        <v>31</v>
      </c>
      <c r="O495" s="23"/>
    </row>
    <row r="496" customFormat="false" ht="26.25" hidden="false" customHeight="false" outlineLevel="0" collapsed="false">
      <c r="A496" s="17" t="e">
        <f aca="false">NA()</f>
        <v>#N/A</v>
      </c>
      <c r="B496" s="17" t="e">
        <f aca="false">NA()</f>
        <v>#N/A</v>
      </c>
      <c r="C496" s="17" t="e">
        <f aca="false">NA()</f>
        <v>#N/A</v>
      </c>
      <c r="F496" s="25" t="s">
        <v>54</v>
      </c>
      <c r="G496" s="19" t="s">
        <v>55</v>
      </c>
      <c r="H496" s="21" t="s">
        <v>56</v>
      </c>
      <c r="I496" s="27" t="n">
        <v>5956.25</v>
      </c>
      <c r="J496" s="27" t="n">
        <v>5956.25</v>
      </c>
      <c r="K496" s="23" t="n">
        <f aca="false">J496/I496</f>
        <v>1</v>
      </c>
      <c r="L496" s="23"/>
      <c r="M496" s="21"/>
      <c r="N496" s="19" t="s">
        <v>77</v>
      </c>
      <c r="O496" s="23"/>
    </row>
    <row r="497" customFormat="false" ht="15.75" hidden="false" customHeight="false" outlineLevel="0" collapsed="false">
      <c r="A497" s="17" t="e">
        <f aca="false">NA()</f>
        <v>#N/A</v>
      </c>
      <c r="B497" s="17" t="e">
        <f aca="false">NA()</f>
        <v>#N/A</v>
      </c>
      <c r="C497" s="17" t="e">
        <f aca="false">NA()</f>
        <v>#N/A</v>
      </c>
      <c r="F497" s="25" t="s">
        <v>58</v>
      </c>
      <c r="G497" s="19" t="s">
        <v>59</v>
      </c>
      <c r="H497" s="21" t="s">
        <v>60</v>
      </c>
      <c r="I497" s="28" t="n">
        <v>1238.9</v>
      </c>
      <c r="J497" s="28" t="n">
        <v>1238.9</v>
      </c>
      <c r="K497" s="23" t="n">
        <f aca="false">J497/I497</f>
        <v>1</v>
      </c>
      <c r="L497" s="23"/>
      <c r="M497" s="21"/>
      <c r="N497" s="21" t="s">
        <v>77</v>
      </c>
      <c r="O497" s="23"/>
    </row>
    <row r="498" customFormat="false" ht="26.25" hidden="false" customHeight="false" outlineLevel="0" collapsed="false">
      <c r="A498" s="17" t="e">
        <f aca="false">NA()</f>
        <v>#N/A</v>
      </c>
      <c r="B498" s="17" t="e">
        <f aca="false">NA()</f>
        <v>#N/A</v>
      </c>
      <c r="C498" s="17" t="e">
        <f aca="false">NA()</f>
        <v>#N/A</v>
      </c>
      <c r="F498" s="25" t="s">
        <v>61</v>
      </c>
      <c r="G498" s="19" t="s">
        <v>62</v>
      </c>
      <c r="H498" s="21" t="s">
        <v>63</v>
      </c>
      <c r="I498" s="29" t="n">
        <v>208</v>
      </c>
      <c r="J498" s="29" t="n">
        <v>208</v>
      </c>
      <c r="K498" s="23" t="n">
        <f aca="false">J498/I498</f>
        <v>1</v>
      </c>
      <c r="L498" s="23"/>
      <c r="M498" s="21"/>
      <c r="N498" s="19" t="s">
        <v>31</v>
      </c>
      <c r="O498" s="23"/>
    </row>
    <row r="499" customFormat="false" ht="26.25" hidden="false" customHeight="false" outlineLevel="0" collapsed="false">
      <c r="A499" s="17" t="e">
        <f aca="false">NA()</f>
        <v>#N/A</v>
      </c>
      <c r="B499" s="17" t="e">
        <f aca="false">NA()</f>
        <v>#N/A</v>
      </c>
      <c r="C499" s="17" t="e">
        <f aca="false">NA()</f>
        <v>#N/A</v>
      </c>
      <c r="F499" s="25" t="s">
        <v>64</v>
      </c>
      <c r="G499" s="19" t="s">
        <v>65</v>
      </c>
      <c r="H499" s="21" t="s">
        <v>66</v>
      </c>
      <c r="I499" s="21" t="n">
        <v>109.2</v>
      </c>
      <c r="J499" s="21" t="n">
        <v>109.2</v>
      </c>
      <c r="K499" s="23" t="n">
        <f aca="false">J499/I499</f>
        <v>1</v>
      </c>
      <c r="L499" s="23"/>
      <c r="M499" s="19"/>
      <c r="N499" s="19" t="s">
        <v>31</v>
      </c>
      <c r="O499" s="23"/>
    </row>
    <row r="500" customFormat="false" ht="15.75" hidden="false" customHeight="false" outlineLevel="0" collapsed="false">
      <c r="A500" s="17" t="e">
        <f aca="false">NA()</f>
        <v>#N/A</v>
      </c>
      <c r="B500" s="17" t="e">
        <f aca="false">NA()</f>
        <v>#N/A</v>
      </c>
      <c r="C500" s="17" t="e">
        <f aca="false">NA()</f>
        <v>#N/A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</row>
    <row r="501" customFormat="false" ht="16.5" hidden="false" customHeight="true" outlineLevel="0" collapsed="false">
      <c r="A501" s="17" t="e">
        <f aca="false">NA()</f>
        <v>#N/A</v>
      </c>
      <c r="B501" s="17" t="e">
        <f aca="false">NA()</f>
        <v>#N/A</v>
      </c>
      <c r="C501" s="17" t="e">
        <f aca="false">NA()</f>
        <v>#N/A</v>
      </c>
      <c r="F501" s="19" t="s">
        <v>291</v>
      </c>
      <c r="G501" s="19"/>
      <c r="H501" s="19"/>
      <c r="I501" s="19"/>
      <c r="J501" s="19"/>
      <c r="K501" s="19"/>
      <c r="L501" s="19"/>
      <c r="M501" s="19"/>
      <c r="N501" s="19"/>
      <c r="O501" s="19"/>
    </row>
    <row r="502" customFormat="false" ht="16.5" hidden="false" customHeight="true" outlineLevel="0" collapsed="false">
      <c r="A502" s="17" t="e">
        <f aca="false">NA()</f>
        <v>#N/A</v>
      </c>
      <c r="B502" s="17" t="e">
        <f aca="false">NA()</f>
        <v>#N/A</v>
      </c>
      <c r="C502" s="17" t="e">
        <f aca="false">NA()</f>
        <v>#N/A</v>
      </c>
      <c r="F502" s="19" t="s">
        <v>16</v>
      </c>
      <c r="G502" s="19"/>
      <c r="H502" s="19"/>
      <c r="I502" s="19"/>
      <c r="J502" s="19"/>
      <c r="K502" s="19"/>
      <c r="L502" s="19"/>
      <c r="M502" s="19"/>
      <c r="N502" s="19"/>
      <c r="O502" s="19"/>
    </row>
    <row r="503" customFormat="false" ht="16.5" hidden="false" customHeight="true" outlineLevel="0" collapsed="false">
      <c r="A503" s="17" t="e">
        <f aca="false">NA()</f>
        <v>#N/A</v>
      </c>
      <c r="B503" s="17" t="e">
        <f aca="false">NA()</f>
        <v>#N/A</v>
      </c>
      <c r="C503" s="17" t="e">
        <f aca="false">NA()</f>
        <v>#N/A</v>
      </c>
      <c r="F503" s="19" t="s">
        <v>17</v>
      </c>
      <c r="G503" s="19"/>
      <c r="H503" s="19"/>
      <c r="I503" s="19"/>
      <c r="J503" s="19"/>
      <c r="K503" s="19" t="s">
        <v>18</v>
      </c>
      <c r="L503" s="19" t="s">
        <v>19</v>
      </c>
      <c r="M503" s="19" t="s">
        <v>20</v>
      </c>
      <c r="N503" s="19"/>
      <c r="O503" s="19"/>
    </row>
    <row r="504" customFormat="false" ht="90" hidden="false" customHeight="false" outlineLevel="0" collapsed="false">
      <c r="A504" s="17" t="e">
        <f aca="false">NA()</f>
        <v>#N/A</v>
      </c>
      <c r="B504" s="17" t="e">
        <f aca="false">NA()</f>
        <v>#N/A</v>
      </c>
      <c r="C504" s="17" t="e">
        <f aca="false">NA()</f>
        <v>#N/A</v>
      </c>
      <c r="F504" s="21" t="s">
        <v>21</v>
      </c>
      <c r="G504" s="19" t="s">
        <v>22</v>
      </c>
      <c r="H504" s="21" t="s">
        <v>23</v>
      </c>
      <c r="I504" s="21" t="s">
        <v>24</v>
      </c>
      <c r="J504" s="21" t="n">
        <v>87</v>
      </c>
      <c r="K504" s="23" t="n">
        <f aca="false">J504/20</f>
        <v>4.35</v>
      </c>
      <c r="L504" s="23" t="n">
        <f aca="false">(K504+K505+K506+K507+K508+K509)/6</f>
        <v>2.07909018987342</v>
      </c>
      <c r="M504" s="19" t="s">
        <v>25</v>
      </c>
      <c r="N504" s="19" t="s">
        <v>26</v>
      </c>
      <c r="O504" s="23" t="n">
        <f aca="false">(L504+L512)/2</f>
        <v>1.54567490262902</v>
      </c>
    </row>
    <row r="505" customFormat="false" ht="51.75" hidden="false" customHeight="false" outlineLevel="0" collapsed="false">
      <c r="A505" s="17" t="e">
        <f aca="false">NA()</f>
        <v>#N/A</v>
      </c>
      <c r="B505" s="17" t="e">
        <f aca="false">NA()</f>
        <v>#N/A</v>
      </c>
      <c r="C505" s="17" t="e">
        <f aca="false">NA()</f>
        <v>#N/A</v>
      </c>
      <c r="F505" s="21" t="s">
        <v>27</v>
      </c>
      <c r="G505" s="19" t="s">
        <v>292</v>
      </c>
      <c r="H505" s="21" t="s">
        <v>29</v>
      </c>
      <c r="I505" s="21" t="s">
        <v>124</v>
      </c>
      <c r="J505" s="24" t="n">
        <v>3396</v>
      </c>
      <c r="K505" s="23" t="n">
        <f aca="false">J505/3200</f>
        <v>1.06125</v>
      </c>
      <c r="L505" s="23"/>
      <c r="M505" s="21" t="s">
        <v>70</v>
      </c>
      <c r="N505" s="19" t="s">
        <v>31</v>
      </c>
      <c r="O505" s="23"/>
    </row>
    <row r="506" customFormat="false" ht="128.25" hidden="false" customHeight="false" outlineLevel="0" collapsed="false">
      <c r="A506" s="17" t="e">
        <f aca="false">NA()</f>
        <v>#N/A</v>
      </c>
      <c r="B506" s="17" t="e">
        <f aca="false">NA()</f>
        <v>#N/A</v>
      </c>
      <c r="C506" s="17" t="e">
        <f aca="false">NA()</f>
        <v>#N/A</v>
      </c>
      <c r="F506" s="21" t="s">
        <v>32</v>
      </c>
      <c r="G506" s="19" t="s">
        <v>293</v>
      </c>
      <c r="H506" s="19" t="s">
        <v>34</v>
      </c>
      <c r="I506" s="21" t="s">
        <v>35</v>
      </c>
      <c r="J506" s="21" t="n">
        <v>1</v>
      </c>
      <c r="K506" s="23" t="n">
        <f aca="false">J506/1</f>
        <v>1</v>
      </c>
      <c r="L506" s="23"/>
      <c r="M506" s="21"/>
      <c r="N506" s="19" t="s">
        <v>31</v>
      </c>
      <c r="O506" s="23"/>
    </row>
    <row r="507" customFormat="false" ht="115.5" hidden="false" customHeight="false" outlineLevel="0" collapsed="false">
      <c r="A507" s="17" t="e">
        <f aca="false">NA()</f>
        <v>#N/A</v>
      </c>
      <c r="B507" s="17" t="e">
        <f aca="false">NA()</f>
        <v>#N/A</v>
      </c>
      <c r="C507" s="17" t="e">
        <f aca="false">NA()</f>
        <v>#N/A</v>
      </c>
      <c r="F507" s="21" t="s">
        <v>36</v>
      </c>
      <c r="G507" s="19" t="s">
        <v>294</v>
      </c>
      <c r="H507" s="19" t="s">
        <v>38</v>
      </c>
      <c r="I507" s="21" t="s">
        <v>35</v>
      </c>
      <c r="J507" s="21" t="n">
        <v>1</v>
      </c>
      <c r="K507" s="23" t="n">
        <f aca="false">J507/1</f>
        <v>1</v>
      </c>
      <c r="L507" s="23"/>
      <c r="M507" s="21"/>
      <c r="N507" s="19" t="s">
        <v>31</v>
      </c>
      <c r="O507" s="23"/>
    </row>
    <row r="508" customFormat="false" ht="77.25" hidden="false" customHeight="false" outlineLevel="0" collapsed="false">
      <c r="A508" s="17" t="e">
        <f aca="false">NA()</f>
        <v>#N/A</v>
      </c>
      <c r="B508" s="17" t="e">
        <f aca="false">NA()</f>
        <v>#N/A</v>
      </c>
      <c r="C508" s="17" t="e">
        <f aca="false">NA()</f>
        <v>#N/A</v>
      </c>
      <c r="F508" s="21" t="s">
        <v>39</v>
      </c>
      <c r="G508" s="19" t="s">
        <v>295</v>
      </c>
      <c r="H508" s="19" t="s">
        <v>41</v>
      </c>
      <c r="I508" s="21" t="s">
        <v>296</v>
      </c>
      <c r="J508" s="21" t="n">
        <v>168</v>
      </c>
      <c r="K508" s="23" t="n">
        <f aca="false">J508/158</f>
        <v>1.06329113924051</v>
      </c>
      <c r="L508" s="23"/>
      <c r="M508" s="19" t="s">
        <v>75</v>
      </c>
      <c r="N508" s="19" t="s">
        <v>31</v>
      </c>
      <c r="O508" s="23"/>
    </row>
    <row r="509" customFormat="false" ht="128.25" hidden="false" customHeight="false" outlineLevel="0" collapsed="false">
      <c r="A509" s="17" t="e">
        <f aca="false">NA()</f>
        <v>#N/A</v>
      </c>
      <c r="B509" s="17" t="e">
        <f aca="false">NA()</f>
        <v>#N/A</v>
      </c>
      <c r="C509" s="17" t="e">
        <f aca="false">NA()</f>
        <v>#N/A</v>
      </c>
      <c r="F509" s="21" t="s">
        <v>43</v>
      </c>
      <c r="G509" s="19" t="s">
        <v>44</v>
      </c>
      <c r="H509" s="21" t="s">
        <v>45</v>
      </c>
      <c r="I509" s="21" t="s">
        <v>35</v>
      </c>
      <c r="J509" s="21" t="n">
        <v>4</v>
      </c>
      <c r="K509" s="23" t="n">
        <f aca="false">J509/1</f>
        <v>4</v>
      </c>
      <c r="L509" s="23"/>
      <c r="M509" s="19" t="s">
        <v>46</v>
      </c>
      <c r="N509" s="19" t="s">
        <v>26</v>
      </c>
      <c r="O509" s="23"/>
    </row>
    <row r="510" customFormat="false" ht="16.5" hidden="false" customHeight="true" outlineLevel="0" collapsed="false">
      <c r="A510" s="17" t="e">
        <f aca="false">NA()</f>
        <v>#N/A</v>
      </c>
      <c r="B510" s="17" t="e">
        <f aca="false">NA()</f>
        <v>#N/A</v>
      </c>
      <c r="C510" s="17" t="e">
        <f aca="false">NA()</f>
        <v>#N/A</v>
      </c>
      <c r="F510" s="19" t="s">
        <v>47</v>
      </c>
      <c r="G510" s="19"/>
      <c r="H510" s="19"/>
      <c r="I510" s="19"/>
      <c r="J510" s="19"/>
      <c r="K510" s="21" t="s">
        <v>48</v>
      </c>
      <c r="L510" s="21" t="s">
        <v>49</v>
      </c>
      <c r="M510" s="21" t="s">
        <v>20</v>
      </c>
      <c r="N510" s="21"/>
      <c r="O510" s="23"/>
    </row>
    <row r="511" customFormat="false" ht="77.25" hidden="false" customHeight="false" outlineLevel="0" collapsed="false">
      <c r="A511" s="17" t="e">
        <f aca="false">NA()</f>
        <v>#N/A</v>
      </c>
      <c r="B511" s="17" t="e">
        <f aca="false">NA()</f>
        <v>#N/A</v>
      </c>
      <c r="C511" s="17" t="e">
        <f aca="false">NA()</f>
        <v>#N/A</v>
      </c>
      <c r="F511" s="25" t="s">
        <v>21</v>
      </c>
      <c r="G511" s="19" t="s">
        <v>297</v>
      </c>
      <c r="H511" s="21"/>
      <c r="I511" s="21"/>
      <c r="J511" s="21"/>
      <c r="K511" s="21"/>
      <c r="L511" s="21"/>
      <c r="M511" s="21"/>
      <c r="N511" s="21"/>
      <c r="O511" s="23"/>
    </row>
    <row r="512" customFormat="false" ht="26.25" hidden="false" customHeight="false" outlineLevel="0" collapsed="false">
      <c r="A512" s="17" t="e">
        <f aca="false">NA()</f>
        <v>#N/A</v>
      </c>
      <c r="B512" s="17" t="e">
        <f aca="false">NA()</f>
        <v>#N/A</v>
      </c>
      <c r="C512" s="17" t="e">
        <f aca="false">NA()</f>
        <v>#N/A</v>
      </c>
      <c r="F512" s="25" t="s">
        <v>51</v>
      </c>
      <c r="G512" s="19" t="s">
        <v>52</v>
      </c>
      <c r="H512" s="21" t="s">
        <v>53</v>
      </c>
      <c r="I512" s="26" t="n">
        <v>170</v>
      </c>
      <c r="J512" s="26" t="n">
        <v>170</v>
      </c>
      <c r="K512" s="23" t="n">
        <f aca="false">J512/I512</f>
        <v>1</v>
      </c>
      <c r="L512" s="23" t="n">
        <f aca="false">(K512+K513+K514+K515+K516)/5</f>
        <v>1.01225961538462</v>
      </c>
      <c r="M512" s="21"/>
      <c r="N512" s="19" t="s">
        <v>31</v>
      </c>
      <c r="O512" s="23"/>
    </row>
    <row r="513" customFormat="false" ht="26.25" hidden="false" customHeight="false" outlineLevel="0" collapsed="false">
      <c r="A513" s="17" t="e">
        <f aca="false">NA()</f>
        <v>#N/A</v>
      </c>
      <c r="B513" s="17" t="e">
        <f aca="false">NA()</f>
        <v>#N/A</v>
      </c>
      <c r="C513" s="17" t="e">
        <f aca="false">NA()</f>
        <v>#N/A</v>
      </c>
      <c r="F513" s="25" t="s">
        <v>54</v>
      </c>
      <c r="G513" s="19" t="s">
        <v>55</v>
      </c>
      <c r="H513" s="21" t="s">
        <v>56</v>
      </c>
      <c r="I513" s="27" t="n">
        <v>7851.18</v>
      </c>
      <c r="J513" s="27" t="n">
        <v>7851.18</v>
      </c>
      <c r="K513" s="23" t="n">
        <f aca="false">J513/I513</f>
        <v>1</v>
      </c>
      <c r="L513" s="23"/>
      <c r="M513" s="21"/>
      <c r="N513" s="19" t="s">
        <v>77</v>
      </c>
      <c r="O513" s="23"/>
    </row>
    <row r="514" customFormat="false" ht="15.75" hidden="false" customHeight="false" outlineLevel="0" collapsed="false">
      <c r="A514" s="17" t="e">
        <f aca="false">NA()</f>
        <v>#N/A</v>
      </c>
      <c r="B514" s="17" t="e">
        <f aca="false">NA()</f>
        <v>#N/A</v>
      </c>
      <c r="C514" s="17" t="e">
        <f aca="false">NA()</f>
        <v>#N/A</v>
      </c>
      <c r="F514" s="25" t="s">
        <v>58</v>
      </c>
      <c r="G514" s="19" t="s">
        <v>59</v>
      </c>
      <c r="H514" s="21" t="s">
        <v>60</v>
      </c>
      <c r="I514" s="28" t="n">
        <v>1334.7</v>
      </c>
      <c r="J514" s="28" t="n">
        <v>1334.7</v>
      </c>
      <c r="K514" s="23" t="n">
        <f aca="false">J514/I514</f>
        <v>1</v>
      </c>
      <c r="L514" s="23"/>
      <c r="M514" s="21"/>
      <c r="N514" s="21" t="s">
        <v>77</v>
      </c>
      <c r="O514" s="23"/>
    </row>
    <row r="515" customFormat="false" ht="26.25" hidden="false" customHeight="false" outlineLevel="0" collapsed="false">
      <c r="A515" s="17" t="e">
        <f aca="false">NA()</f>
        <v>#N/A</v>
      </c>
      <c r="B515" s="17" t="e">
        <f aca="false">NA()</f>
        <v>#N/A</v>
      </c>
      <c r="C515" s="17" t="e">
        <f aca="false">NA()</f>
        <v>#N/A</v>
      </c>
      <c r="F515" s="25" t="s">
        <v>61</v>
      </c>
      <c r="G515" s="19" t="s">
        <v>62</v>
      </c>
      <c r="H515" s="21" t="s">
        <v>63</v>
      </c>
      <c r="I515" s="29" t="n">
        <v>208</v>
      </c>
      <c r="J515" s="29" t="n">
        <v>208</v>
      </c>
      <c r="K515" s="23" t="n">
        <f aca="false">J515/I515</f>
        <v>1</v>
      </c>
      <c r="L515" s="23"/>
      <c r="M515" s="21"/>
      <c r="N515" s="19" t="s">
        <v>31</v>
      </c>
      <c r="O515" s="23"/>
    </row>
    <row r="516" customFormat="false" ht="26.25" hidden="false" customHeight="false" outlineLevel="0" collapsed="false">
      <c r="A516" s="17" t="e">
        <f aca="false">NA()</f>
        <v>#N/A</v>
      </c>
      <c r="B516" s="17" t="e">
        <f aca="false">NA()</f>
        <v>#N/A</v>
      </c>
      <c r="C516" s="17" t="e">
        <f aca="false">NA()</f>
        <v>#N/A</v>
      </c>
      <c r="F516" s="25" t="s">
        <v>64</v>
      </c>
      <c r="G516" s="19" t="s">
        <v>65</v>
      </c>
      <c r="H516" s="21" t="s">
        <v>66</v>
      </c>
      <c r="I516" s="21" t="n">
        <v>166.4</v>
      </c>
      <c r="J516" s="21" t="n">
        <v>176.6</v>
      </c>
      <c r="K516" s="23" t="n">
        <f aca="false">J516/I516</f>
        <v>1.06129807692308</v>
      </c>
      <c r="L516" s="23"/>
      <c r="M516" s="19" t="s">
        <v>75</v>
      </c>
      <c r="N516" s="19" t="s">
        <v>31</v>
      </c>
      <c r="O516" s="23"/>
    </row>
    <row r="517" customFormat="false" ht="15.75" hidden="false" customHeight="false" outlineLevel="0" collapsed="false">
      <c r="A517" s="17" t="e">
        <f aca="false">NA()</f>
        <v>#N/A</v>
      </c>
      <c r="B517" s="17" t="e">
        <f aca="false">NA()</f>
        <v>#N/A</v>
      </c>
      <c r="C517" s="17" t="e">
        <f aca="false">NA()</f>
        <v>#N/A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</row>
    <row r="518" customFormat="false" ht="16.5" hidden="false" customHeight="true" outlineLevel="0" collapsed="false">
      <c r="A518" s="17" t="e">
        <f aca="false">NA()</f>
        <v>#N/A</v>
      </c>
      <c r="B518" s="17" t="e">
        <f aca="false">NA()</f>
        <v>#N/A</v>
      </c>
      <c r="C518" s="17" t="e">
        <f aca="false">NA()</f>
        <v>#N/A</v>
      </c>
      <c r="F518" s="19" t="s">
        <v>298</v>
      </c>
      <c r="G518" s="19"/>
      <c r="H518" s="19"/>
      <c r="I518" s="19"/>
      <c r="J518" s="19"/>
      <c r="K518" s="19"/>
      <c r="L518" s="19"/>
      <c r="M518" s="19"/>
      <c r="N518" s="19"/>
      <c r="O518" s="19"/>
    </row>
    <row r="519" customFormat="false" ht="16.5" hidden="false" customHeight="true" outlineLevel="0" collapsed="false">
      <c r="A519" s="17" t="e">
        <f aca="false">NA()</f>
        <v>#N/A</v>
      </c>
      <c r="B519" s="17" t="e">
        <f aca="false">NA()</f>
        <v>#N/A</v>
      </c>
      <c r="C519" s="17" t="e">
        <f aca="false">NA()</f>
        <v>#N/A</v>
      </c>
      <c r="F519" s="19" t="s">
        <v>16</v>
      </c>
      <c r="G519" s="19"/>
      <c r="H519" s="19"/>
      <c r="I519" s="19"/>
      <c r="J519" s="19"/>
      <c r="K519" s="19"/>
      <c r="L519" s="19"/>
      <c r="M519" s="19"/>
      <c r="N519" s="19"/>
      <c r="O519" s="19"/>
    </row>
    <row r="520" customFormat="false" ht="16.5" hidden="false" customHeight="true" outlineLevel="0" collapsed="false">
      <c r="A520" s="17" t="e">
        <f aca="false">NA()</f>
        <v>#N/A</v>
      </c>
      <c r="B520" s="17" t="e">
        <f aca="false">NA()</f>
        <v>#N/A</v>
      </c>
      <c r="C520" s="17" t="e">
        <f aca="false">NA()</f>
        <v>#N/A</v>
      </c>
      <c r="F520" s="19" t="s">
        <v>17</v>
      </c>
      <c r="G520" s="19"/>
      <c r="H520" s="19"/>
      <c r="I520" s="19"/>
      <c r="J520" s="19"/>
      <c r="K520" s="19" t="s">
        <v>18</v>
      </c>
      <c r="L520" s="19" t="s">
        <v>19</v>
      </c>
      <c r="M520" s="19" t="s">
        <v>20</v>
      </c>
      <c r="N520" s="19"/>
      <c r="O520" s="19"/>
    </row>
    <row r="521" customFormat="false" ht="90" hidden="false" customHeight="false" outlineLevel="0" collapsed="false">
      <c r="A521" s="17" t="e">
        <f aca="false">NA()</f>
        <v>#N/A</v>
      </c>
      <c r="B521" s="17" t="e">
        <f aca="false">NA()</f>
        <v>#N/A</v>
      </c>
      <c r="C521" s="17" t="e">
        <f aca="false">NA()</f>
        <v>#N/A</v>
      </c>
      <c r="F521" s="21" t="s">
        <v>21</v>
      </c>
      <c r="G521" s="19" t="s">
        <v>22</v>
      </c>
      <c r="H521" s="21" t="s">
        <v>23</v>
      </c>
      <c r="I521" s="21" t="s">
        <v>24</v>
      </c>
      <c r="J521" s="21" t="n">
        <v>20</v>
      </c>
      <c r="K521" s="23" t="n">
        <f aca="false">J521/20</f>
        <v>1</v>
      </c>
      <c r="L521" s="23" t="n">
        <f aca="false">(K521+K522+K523+K524+K525+K526)/6</f>
        <v>0.965214646464646</v>
      </c>
      <c r="M521" s="32"/>
      <c r="N521" s="19" t="s">
        <v>26</v>
      </c>
      <c r="O521" s="23" t="n">
        <f aca="false">(L521+L529)/2</f>
        <v>0.972190656565657</v>
      </c>
    </row>
    <row r="522" customFormat="false" ht="90" hidden="false" customHeight="false" outlineLevel="0" collapsed="false">
      <c r="A522" s="17" t="e">
        <f aca="false">NA()</f>
        <v>#N/A</v>
      </c>
      <c r="B522" s="17" t="e">
        <f aca="false">NA()</f>
        <v>#N/A</v>
      </c>
      <c r="C522" s="17" t="e">
        <f aca="false">NA()</f>
        <v>#N/A</v>
      </c>
      <c r="F522" s="21" t="s">
        <v>27</v>
      </c>
      <c r="G522" s="19" t="s">
        <v>299</v>
      </c>
      <c r="H522" s="21" t="s">
        <v>29</v>
      </c>
      <c r="I522" s="21" t="s">
        <v>300</v>
      </c>
      <c r="J522" s="24" t="n">
        <v>2150</v>
      </c>
      <c r="K522" s="23" t="n">
        <f aca="false">J522/2400</f>
        <v>0.895833333333333</v>
      </c>
      <c r="L522" s="23"/>
      <c r="M522" s="38" t="s">
        <v>301</v>
      </c>
      <c r="N522" s="19" t="s">
        <v>31</v>
      </c>
      <c r="O522" s="23"/>
    </row>
    <row r="523" customFormat="false" ht="128.25" hidden="false" customHeight="false" outlineLevel="0" collapsed="false">
      <c r="A523" s="17" t="e">
        <f aca="false">NA()</f>
        <v>#N/A</v>
      </c>
      <c r="B523" s="17" t="e">
        <f aca="false">NA()</f>
        <v>#N/A</v>
      </c>
      <c r="C523" s="17" t="e">
        <f aca="false">NA()</f>
        <v>#N/A</v>
      </c>
      <c r="F523" s="21" t="s">
        <v>32</v>
      </c>
      <c r="G523" s="19" t="s">
        <v>302</v>
      </c>
      <c r="H523" s="19" t="s">
        <v>34</v>
      </c>
      <c r="I523" s="21" t="s">
        <v>35</v>
      </c>
      <c r="J523" s="21" t="n">
        <v>1</v>
      </c>
      <c r="K523" s="23" t="n">
        <f aca="false">J523/1</f>
        <v>1</v>
      </c>
      <c r="L523" s="23"/>
      <c r="M523" s="21"/>
      <c r="N523" s="19" t="s">
        <v>31</v>
      </c>
      <c r="O523" s="23"/>
    </row>
    <row r="524" customFormat="false" ht="115.5" hidden="false" customHeight="false" outlineLevel="0" collapsed="false">
      <c r="A524" s="17" t="e">
        <f aca="false">NA()</f>
        <v>#N/A</v>
      </c>
      <c r="B524" s="17" t="e">
        <f aca="false">NA()</f>
        <v>#N/A</v>
      </c>
      <c r="C524" s="17" t="e">
        <f aca="false">NA()</f>
        <v>#N/A</v>
      </c>
      <c r="F524" s="21" t="s">
        <v>36</v>
      </c>
      <c r="G524" s="19" t="s">
        <v>303</v>
      </c>
      <c r="H524" s="19" t="s">
        <v>38</v>
      </c>
      <c r="I524" s="21" t="s">
        <v>35</v>
      </c>
      <c r="J524" s="21" t="n">
        <v>1</v>
      </c>
      <c r="K524" s="23" t="n">
        <f aca="false">J524/1</f>
        <v>1</v>
      </c>
      <c r="L524" s="23"/>
      <c r="M524" s="21"/>
      <c r="N524" s="19" t="s">
        <v>31</v>
      </c>
      <c r="O524" s="23"/>
    </row>
    <row r="525" customFormat="false" ht="77.25" hidden="false" customHeight="false" outlineLevel="0" collapsed="false">
      <c r="A525" s="17" t="e">
        <f aca="false">NA()</f>
        <v>#N/A</v>
      </c>
      <c r="B525" s="17" t="e">
        <f aca="false">NA()</f>
        <v>#N/A</v>
      </c>
      <c r="C525" s="17" t="e">
        <f aca="false">NA()</f>
        <v>#N/A</v>
      </c>
      <c r="F525" s="21" t="s">
        <v>39</v>
      </c>
      <c r="G525" s="19" t="s">
        <v>304</v>
      </c>
      <c r="H525" s="19" t="s">
        <v>41</v>
      </c>
      <c r="I525" s="21" t="s">
        <v>305</v>
      </c>
      <c r="J525" s="21" t="n">
        <v>197</v>
      </c>
      <c r="K525" s="23" t="n">
        <f aca="false">J525/220</f>
        <v>0.895454545454546</v>
      </c>
      <c r="L525" s="23"/>
      <c r="M525" s="21"/>
      <c r="N525" s="19" t="s">
        <v>31</v>
      </c>
      <c r="O525" s="23"/>
    </row>
    <row r="526" customFormat="false" ht="128.25" hidden="false" customHeight="false" outlineLevel="0" collapsed="false">
      <c r="A526" s="17" t="e">
        <f aca="false">NA()</f>
        <v>#N/A</v>
      </c>
      <c r="B526" s="17" t="e">
        <f aca="false">NA()</f>
        <v>#N/A</v>
      </c>
      <c r="C526" s="17" t="e">
        <f aca="false">NA()</f>
        <v>#N/A</v>
      </c>
      <c r="F526" s="21" t="s">
        <v>43</v>
      </c>
      <c r="G526" s="19" t="s">
        <v>44</v>
      </c>
      <c r="H526" s="21" t="s">
        <v>45</v>
      </c>
      <c r="I526" s="21" t="n">
        <v>1</v>
      </c>
      <c r="J526" s="21" t="n">
        <v>1</v>
      </c>
      <c r="K526" s="23" t="n">
        <f aca="false">J526/1</f>
        <v>1</v>
      </c>
      <c r="L526" s="23"/>
      <c r="M526" s="21"/>
      <c r="N526" s="19" t="s">
        <v>26</v>
      </c>
      <c r="O526" s="23"/>
    </row>
    <row r="527" customFormat="false" ht="16.5" hidden="false" customHeight="true" outlineLevel="0" collapsed="false">
      <c r="A527" s="17" t="e">
        <f aca="false">NA()</f>
        <v>#N/A</v>
      </c>
      <c r="B527" s="17" t="e">
        <f aca="false">NA()</f>
        <v>#N/A</v>
      </c>
      <c r="C527" s="17" t="e">
        <f aca="false">NA()</f>
        <v>#N/A</v>
      </c>
      <c r="F527" s="19" t="s">
        <v>47</v>
      </c>
      <c r="G527" s="19"/>
      <c r="H527" s="19"/>
      <c r="I527" s="19"/>
      <c r="J527" s="19"/>
      <c r="K527" s="21" t="s">
        <v>48</v>
      </c>
      <c r="L527" s="21" t="s">
        <v>49</v>
      </c>
      <c r="M527" s="21" t="s">
        <v>20</v>
      </c>
      <c r="N527" s="21"/>
      <c r="O527" s="23"/>
    </row>
    <row r="528" customFormat="false" ht="77.25" hidden="false" customHeight="false" outlineLevel="0" collapsed="false">
      <c r="A528" s="17" t="e">
        <f aca="false">NA()</f>
        <v>#N/A</v>
      </c>
      <c r="B528" s="17" t="e">
        <f aca="false">NA()</f>
        <v>#N/A</v>
      </c>
      <c r="C528" s="17" t="e">
        <f aca="false">NA()</f>
        <v>#N/A</v>
      </c>
      <c r="F528" s="25" t="s">
        <v>21</v>
      </c>
      <c r="G528" s="19" t="s">
        <v>306</v>
      </c>
      <c r="H528" s="21"/>
      <c r="I528" s="21"/>
      <c r="J528" s="21"/>
      <c r="K528" s="21"/>
      <c r="L528" s="21"/>
      <c r="M528" s="21"/>
      <c r="N528" s="21"/>
      <c r="O528" s="23"/>
    </row>
    <row r="529" customFormat="false" ht="26.25" hidden="false" customHeight="false" outlineLevel="0" collapsed="false">
      <c r="A529" s="17" t="e">
        <f aca="false">NA()</f>
        <v>#N/A</v>
      </c>
      <c r="B529" s="17" t="e">
        <f aca="false">NA()</f>
        <v>#N/A</v>
      </c>
      <c r="C529" s="17" t="e">
        <f aca="false">NA()</f>
        <v>#N/A</v>
      </c>
      <c r="F529" s="25" t="s">
        <v>51</v>
      </c>
      <c r="G529" s="19" t="s">
        <v>52</v>
      </c>
      <c r="H529" s="21" t="s">
        <v>53</v>
      </c>
      <c r="I529" s="26" t="n">
        <v>247</v>
      </c>
      <c r="J529" s="26" t="n">
        <v>247</v>
      </c>
      <c r="K529" s="23" t="n">
        <f aca="false">J529/I529</f>
        <v>1</v>
      </c>
      <c r="L529" s="23" t="n">
        <f aca="false">(K529+K530+K531+K532+K533)/5</f>
        <v>0.979166666666667</v>
      </c>
      <c r="M529" s="21"/>
      <c r="N529" s="19" t="s">
        <v>31</v>
      </c>
      <c r="O529" s="23"/>
    </row>
    <row r="530" customFormat="false" ht="26.25" hidden="false" customHeight="false" outlineLevel="0" collapsed="false">
      <c r="A530" s="17" t="e">
        <f aca="false">NA()</f>
        <v>#N/A</v>
      </c>
      <c r="B530" s="17" t="e">
        <f aca="false">NA()</f>
        <v>#N/A</v>
      </c>
      <c r="C530" s="17" t="e">
        <f aca="false">NA()</f>
        <v>#N/A</v>
      </c>
      <c r="F530" s="25" t="s">
        <v>54</v>
      </c>
      <c r="G530" s="19" t="s">
        <v>55</v>
      </c>
      <c r="H530" s="21" t="s">
        <v>56</v>
      </c>
      <c r="I530" s="27" t="n">
        <v>7486.23</v>
      </c>
      <c r="J530" s="27" t="n">
        <v>7486.23</v>
      </c>
      <c r="K530" s="23" t="n">
        <f aca="false">J530/I530</f>
        <v>1</v>
      </c>
      <c r="L530" s="23"/>
      <c r="M530" s="21"/>
      <c r="N530" s="19" t="s">
        <v>77</v>
      </c>
      <c r="O530" s="23"/>
    </row>
    <row r="531" customFormat="false" ht="15.75" hidden="false" customHeight="false" outlineLevel="0" collapsed="false">
      <c r="A531" s="17" t="e">
        <f aca="false">NA()</f>
        <v>#N/A</v>
      </c>
      <c r="B531" s="17" t="e">
        <f aca="false">NA()</f>
        <v>#N/A</v>
      </c>
      <c r="C531" s="17" t="e">
        <f aca="false">NA()</f>
        <v>#N/A</v>
      </c>
      <c r="F531" s="25" t="s">
        <v>58</v>
      </c>
      <c r="G531" s="19" t="s">
        <v>59</v>
      </c>
      <c r="H531" s="21" t="s">
        <v>60</v>
      </c>
      <c r="I531" s="28" t="n">
        <v>1849.1</v>
      </c>
      <c r="J531" s="28" t="n">
        <v>1849.1</v>
      </c>
      <c r="K531" s="23" t="n">
        <f aca="false">J531/I531</f>
        <v>1</v>
      </c>
      <c r="L531" s="23"/>
      <c r="M531" s="21"/>
      <c r="N531" s="21" t="s">
        <v>77</v>
      </c>
      <c r="O531" s="23"/>
    </row>
    <row r="532" customFormat="false" ht="26.25" hidden="false" customHeight="false" outlineLevel="0" collapsed="false">
      <c r="A532" s="17" t="e">
        <f aca="false">NA()</f>
        <v>#N/A</v>
      </c>
      <c r="B532" s="17" t="e">
        <f aca="false">NA()</f>
        <v>#N/A</v>
      </c>
      <c r="C532" s="17" t="e">
        <f aca="false">NA()</f>
        <v>#N/A</v>
      </c>
      <c r="F532" s="25" t="s">
        <v>61</v>
      </c>
      <c r="G532" s="19" t="s">
        <v>62</v>
      </c>
      <c r="H532" s="21" t="s">
        <v>63</v>
      </c>
      <c r="I532" s="29" t="n">
        <v>156</v>
      </c>
      <c r="J532" s="29" t="n">
        <v>156</v>
      </c>
      <c r="K532" s="23" t="n">
        <f aca="false">J532/I532</f>
        <v>1</v>
      </c>
      <c r="L532" s="23"/>
      <c r="M532" s="21"/>
      <c r="N532" s="19" t="s">
        <v>31</v>
      </c>
      <c r="O532" s="23"/>
    </row>
    <row r="533" customFormat="false" ht="90" hidden="false" customHeight="false" outlineLevel="0" collapsed="false">
      <c r="A533" s="17" t="e">
        <f aca="false">NA()</f>
        <v>#N/A</v>
      </c>
      <c r="B533" s="17" t="e">
        <f aca="false">NA()</f>
        <v>#N/A</v>
      </c>
      <c r="C533" s="17" t="e">
        <f aca="false">NA()</f>
        <v>#N/A</v>
      </c>
      <c r="F533" s="25" t="s">
        <v>64</v>
      </c>
      <c r="G533" s="19" t="s">
        <v>65</v>
      </c>
      <c r="H533" s="21" t="s">
        <v>66</v>
      </c>
      <c r="I533" s="21" t="n">
        <v>124.8</v>
      </c>
      <c r="J533" s="21" t="n">
        <v>111.8</v>
      </c>
      <c r="K533" s="23" t="n">
        <f aca="false">J533/I533</f>
        <v>0.895833333333333</v>
      </c>
      <c r="L533" s="23"/>
      <c r="M533" s="38" t="s">
        <v>307</v>
      </c>
      <c r="N533" s="19" t="s">
        <v>31</v>
      </c>
      <c r="O533" s="23"/>
    </row>
    <row r="534" customFormat="false" ht="15.75" hidden="false" customHeight="false" outlineLevel="0" collapsed="false">
      <c r="A534" s="17" t="e">
        <f aca="false">NA()</f>
        <v>#N/A</v>
      </c>
      <c r="B534" s="17" t="e">
        <f aca="false">NA()</f>
        <v>#N/A</v>
      </c>
      <c r="C534" s="17" t="e">
        <f aca="false">NA()</f>
        <v>#N/A</v>
      </c>
      <c r="F534" s="32"/>
      <c r="G534" s="32"/>
      <c r="H534" s="32"/>
      <c r="I534" s="32"/>
      <c r="J534" s="32"/>
      <c r="K534" s="32"/>
      <c r="L534" s="32"/>
      <c r="M534" s="32"/>
      <c r="N534" s="32"/>
      <c r="O534" s="32"/>
    </row>
    <row r="535" customFormat="false" ht="16.5" hidden="false" customHeight="true" outlineLevel="0" collapsed="false">
      <c r="A535" s="17" t="e">
        <f aca="false">NA()</f>
        <v>#N/A</v>
      </c>
      <c r="B535" s="17" t="e">
        <f aca="false">NA()</f>
        <v>#N/A</v>
      </c>
      <c r="C535" s="17" t="e">
        <f aca="false">NA()</f>
        <v>#N/A</v>
      </c>
      <c r="F535" s="19" t="s">
        <v>308</v>
      </c>
      <c r="G535" s="19"/>
      <c r="H535" s="19"/>
      <c r="I535" s="19"/>
      <c r="J535" s="19"/>
      <c r="K535" s="19"/>
      <c r="L535" s="19"/>
      <c r="M535" s="19"/>
      <c r="N535" s="19"/>
      <c r="O535" s="19"/>
    </row>
    <row r="536" customFormat="false" ht="16.5" hidden="false" customHeight="true" outlineLevel="0" collapsed="false">
      <c r="A536" s="17" t="e">
        <f aca="false">NA()</f>
        <v>#N/A</v>
      </c>
      <c r="B536" s="17" t="e">
        <f aca="false">NA()</f>
        <v>#N/A</v>
      </c>
      <c r="C536" s="17" t="e">
        <f aca="false">NA()</f>
        <v>#N/A</v>
      </c>
      <c r="F536" s="19" t="s">
        <v>16</v>
      </c>
      <c r="G536" s="19"/>
      <c r="H536" s="19"/>
      <c r="I536" s="19"/>
      <c r="J536" s="19"/>
      <c r="K536" s="19"/>
      <c r="L536" s="19"/>
      <c r="M536" s="19"/>
      <c r="N536" s="19"/>
      <c r="O536" s="19"/>
    </row>
    <row r="537" customFormat="false" ht="16.5" hidden="false" customHeight="true" outlineLevel="0" collapsed="false">
      <c r="A537" s="17" t="e">
        <f aca="false">NA()</f>
        <v>#N/A</v>
      </c>
      <c r="B537" s="17" t="e">
        <f aca="false">NA()</f>
        <v>#N/A</v>
      </c>
      <c r="C537" s="17" t="e">
        <f aca="false">NA()</f>
        <v>#N/A</v>
      </c>
      <c r="F537" s="19" t="s">
        <v>17</v>
      </c>
      <c r="G537" s="19"/>
      <c r="H537" s="19"/>
      <c r="I537" s="19"/>
      <c r="J537" s="19"/>
      <c r="K537" s="19" t="s">
        <v>18</v>
      </c>
      <c r="L537" s="19" t="s">
        <v>19</v>
      </c>
      <c r="M537" s="19" t="s">
        <v>20</v>
      </c>
      <c r="N537" s="19"/>
      <c r="O537" s="19"/>
    </row>
    <row r="538" customFormat="false" ht="90" hidden="false" customHeight="false" outlineLevel="0" collapsed="false">
      <c r="A538" s="17" t="e">
        <f aca="false">NA()</f>
        <v>#N/A</v>
      </c>
      <c r="B538" s="17" t="e">
        <f aca="false">NA()</f>
        <v>#N/A</v>
      </c>
      <c r="C538" s="17" t="e">
        <f aca="false">NA()</f>
        <v>#N/A</v>
      </c>
      <c r="F538" s="21" t="s">
        <v>21</v>
      </c>
      <c r="G538" s="19" t="s">
        <v>22</v>
      </c>
      <c r="H538" s="21" t="s">
        <v>23</v>
      </c>
      <c r="I538" s="21" t="s">
        <v>24</v>
      </c>
      <c r="J538" s="21" t="n">
        <v>20</v>
      </c>
      <c r="K538" s="23" t="n">
        <f aca="false">J538/20</f>
        <v>1</v>
      </c>
      <c r="L538" s="23" t="n">
        <f aca="false">(K538+K539+K540+K541+K542+K543)/6</f>
        <v>1</v>
      </c>
      <c r="M538" s="19"/>
      <c r="N538" s="19" t="s">
        <v>26</v>
      </c>
      <c r="O538" s="23" t="n">
        <f aca="false">(L538+L546)/2</f>
        <v>1</v>
      </c>
    </row>
    <row r="539" customFormat="false" ht="51.75" hidden="false" customHeight="false" outlineLevel="0" collapsed="false">
      <c r="A539" s="17" t="e">
        <f aca="false">NA()</f>
        <v>#N/A</v>
      </c>
      <c r="B539" s="17" t="e">
        <f aca="false">NA()</f>
        <v>#N/A</v>
      </c>
      <c r="C539" s="17" t="e">
        <f aca="false">NA()</f>
        <v>#N/A</v>
      </c>
      <c r="F539" s="21" t="s">
        <v>27</v>
      </c>
      <c r="G539" s="19" t="s">
        <v>309</v>
      </c>
      <c r="H539" s="21" t="s">
        <v>29</v>
      </c>
      <c r="I539" s="21" t="s">
        <v>310</v>
      </c>
      <c r="J539" s="24" t="n">
        <v>2900</v>
      </c>
      <c r="K539" s="23" t="n">
        <f aca="false">J539/2900</f>
        <v>1</v>
      </c>
      <c r="L539" s="23"/>
      <c r="M539" s="21"/>
      <c r="N539" s="19" t="s">
        <v>31</v>
      </c>
      <c r="O539" s="23"/>
    </row>
    <row r="540" customFormat="false" ht="115.5" hidden="false" customHeight="false" outlineLevel="0" collapsed="false">
      <c r="A540" s="17" t="e">
        <f aca="false">NA()</f>
        <v>#N/A</v>
      </c>
      <c r="B540" s="17" t="e">
        <f aca="false">NA()</f>
        <v>#N/A</v>
      </c>
      <c r="C540" s="17" t="e">
        <f aca="false">NA()</f>
        <v>#N/A</v>
      </c>
      <c r="F540" s="21" t="s">
        <v>32</v>
      </c>
      <c r="G540" s="19" t="s">
        <v>311</v>
      </c>
      <c r="H540" s="19" t="s">
        <v>34</v>
      </c>
      <c r="I540" s="21" t="s">
        <v>35</v>
      </c>
      <c r="J540" s="21" t="n">
        <v>1</v>
      </c>
      <c r="K540" s="23" t="n">
        <f aca="false">J540/1</f>
        <v>1</v>
      </c>
      <c r="L540" s="23"/>
      <c r="M540" s="21"/>
      <c r="N540" s="19" t="s">
        <v>31</v>
      </c>
      <c r="O540" s="23"/>
    </row>
    <row r="541" customFormat="false" ht="115.5" hidden="false" customHeight="false" outlineLevel="0" collapsed="false">
      <c r="A541" s="17" t="e">
        <f aca="false">NA()</f>
        <v>#N/A</v>
      </c>
      <c r="B541" s="17" t="e">
        <f aca="false">NA()</f>
        <v>#N/A</v>
      </c>
      <c r="C541" s="17" t="e">
        <f aca="false">NA()</f>
        <v>#N/A</v>
      </c>
      <c r="F541" s="21" t="s">
        <v>36</v>
      </c>
      <c r="G541" s="19" t="s">
        <v>312</v>
      </c>
      <c r="H541" s="19" t="s">
        <v>38</v>
      </c>
      <c r="I541" s="21" t="s">
        <v>35</v>
      </c>
      <c r="J541" s="21" t="n">
        <v>1</v>
      </c>
      <c r="K541" s="23" t="n">
        <f aca="false">J541/1</f>
        <v>1</v>
      </c>
      <c r="L541" s="23"/>
      <c r="M541" s="21"/>
      <c r="N541" s="19" t="s">
        <v>31</v>
      </c>
      <c r="O541" s="23"/>
    </row>
    <row r="542" customFormat="false" ht="77.25" hidden="false" customHeight="false" outlineLevel="0" collapsed="false">
      <c r="A542" s="17" t="e">
        <f aca="false">NA()</f>
        <v>#N/A</v>
      </c>
      <c r="B542" s="17" t="e">
        <f aca="false">NA()</f>
        <v>#N/A</v>
      </c>
      <c r="C542" s="17" t="e">
        <f aca="false">NA()</f>
        <v>#N/A</v>
      </c>
      <c r="F542" s="21" t="s">
        <v>39</v>
      </c>
      <c r="G542" s="19" t="s">
        <v>313</v>
      </c>
      <c r="H542" s="19" t="s">
        <v>41</v>
      </c>
      <c r="I542" s="21" t="s">
        <v>314</v>
      </c>
      <c r="J542" s="21" t="n">
        <v>162</v>
      </c>
      <c r="K542" s="23" t="n">
        <f aca="false">J542/162</f>
        <v>1</v>
      </c>
      <c r="L542" s="23"/>
      <c r="M542" s="21"/>
      <c r="N542" s="19" t="s">
        <v>31</v>
      </c>
      <c r="O542" s="23"/>
    </row>
    <row r="543" customFormat="false" ht="128.25" hidden="false" customHeight="false" outlineLevel="0" collapsed="false">
      <c r="A543" s="17" t="e">
        <f aca="false">NA()</f>
        <v>#N/A</v>
      </c>
      <c r="B543" s="17" t="e">
        <f aca="false">NA()</f>
        <v>#N/A</v>
      </c>
      <c r="C543" s="17" t="e">
        <f aca="false">NA()</f>
        <v>#N/A</v>
      </c>
      <c r="F543" s="21" t="s">
        <v>43</v>
      </c>
      <c r="G543" s="19" t="s">
        <v>44</v>
      </c>
      <c r="H543" s="21" t="s">
        <v>45</v>
      </c>
      <c r="I543" s="21" t="s">
        <v>35</v>
      </c>
      <c r="J543" s="21" t="n">
        <v>1</v>
      </c>
      <c r="K543" s="23" t="n">
        <f aca="false">J543/1</f>
        <v>1</v>
      </c>
      <c r="L543" s="23"/>
      <c r="M543" s="21"/>
      <c r="N543" s="19" t="s">
        <v>26</v>
      </c>
      <c r="O543" s="23"/>
    </row>
    <row r="544" customFormat="false" ht="16.5" hidden="false" customHeight="true" outlineLevel="0" collapsed="false">
      <c r="A544" s="17" t="e">
        <f aca="false">NA()</f>
        <v>#N/A</v>
      </c>
      <c r="B544" s="17" t="e">
        <f aca="false">NA()</f>
        <v>#N/A</v>
      </c>
      <c r="C544" s="17" t="e">
        <f aca="false">NA()</f>
        <v>#N/A</v>
      </c>
      <c r="F544" s="19" t="s">
        <v>47</v>
      </c>
      <c r="G544" s="19"/>
      <c r="H544" s="19"/>
      <c r="I544" s="19"/>
      <c r="J544" s="19"/>
      <c r="K544" s="21" t="s">
        <v>48</v>
      </c>
      <c r="L544" s="21" t="s">
        <v>49</v>
      </c>
      <c r="M544" s="21" t="s">
        <v>20</v>
      </c>
      <c r="N544" s="21"/>
      <c r="O544" s="23"/>
    </row>
    <row r="545" customFormat="false" ht="77.25" hidden="false" customHeight="false" outlineLevel="0" collapsed="false">
      <c r="A545" s="17" t="e">
        <f aca="false">NA()</f>
        <v>#N/A</v>
      </c>
      <c r="B545" s="17" t="e">
        <f aca="false">NA()</f>
        <v>#N/A</v>
      </c>
      <c r="C545" s="17" t="e">
        <f aca="false">NA()</f>
        <v>#N/A</v>
      </c>
      <c r="F545" s="25" t="s">
        <v>21</v>
      </c>
      <c r="G545" s="19" t="s">
        <v>315</v>
      </c>
      <c r="H545" s="21"/>
      <c r="I545" s="21"/>
      <c r="J545" s="21"/>
      <c r="K545" s="21"/>
      <c r="L545" s="21"/>
      <c r="M545" s="21"/>
      <c r="N545" s="21"/>
      <c r="O545" s="23"/>
    </row>
    <row r="546" customFormat="false" ht="26.25" hidden="false" customHeight="false" outlineLevel="0" collapsed="false">
      <c r="A546" s="17" t="e">
        <f aca="false">NA()</f>
        <v>#N/A</v>
      </c>
      <c r="B546" s="17" t="e">
        <f aca="false">NA()</f>
        <v>#N/A</v>
      </c>
      <c r="C546" s="17" t="e">
        <f aca="false">NA()</f>
        <v>#N/A</v>
      </c>
      <c r="F546" s="25" t="s">
        <v>51</v>
      </c>
      <c r="G546" s="19" t="s">
        <v>52</v>
      </c>
      <c r="H546" s="21" t="s">
        <v>53</v>
      </c>
      <c r="I546" s="26" t="n">
        <v>156</v>
      </c>
      <c r="J546" s="26" t="n">
        <v>156</v>
      </c>
      <c r="K546" s="23" t="n">
        <f aca="false">J546/I546</f>
        <v>1</v>
      </c>
      <c r="L546" s="23" t="n">
        <f aca="false">(K546+K547+K548+K549+K550)/5</f>
        <v>1</v>
      </c>
      <c r="M546" s="21"/>
      <c r="N546" s="19" t="s">
        <v>31</v>
      </c>
      <c r="O546" s="23"/>
    </row>
    <row r="547" customFormat="false" ht="26.25" hidden="false" customHeight="false" outlineLevel="0" collapsed="false">
      <c r="A547" s="17" t="e">
        <f aca="false">NA()</f>
        <v>#N/A</v>
      </c>
      <c r="B547" s="17" t="e">
        <f aca="false">NA()</f>
        <v>#N/A</v>
      </c>
      <c r="C547" s="17" t="e">
        <f aca="false">NA()</f>
        <v>#N/A</v>
      </c>
      <c r="F547" s="25" t="s">
        <v>54</v>
      </c>
      <c r="G547" s="19" t="s">
        <v>55</v>
      </c>
      <c r="H547" s="21" t="s">
        <v>56</v>
      </c>
      <c r="I547" s="27" t="n">
        <v>16878.85</v>
      </c>
      <c r="J547" s="27" t="n">
        <v>16878.85</v>
      </c>
      <c r="K547" s="23" t="n">
        <f aca="false">J547/I547</f>
        <v>1</v>
      </c>
      <c r="L547" s="23"/>
      <c r="M547" s="21"/>
      <c r="N547" s="19" t="s">
        <v>77</v>
      </c>
      <c r="O547" s="23"/>
    </row>
    <row r="548" customFormat="false" ht="15.75" hidden="false" customHeight="false" outlineLevel="0" collapsed="false">
      <c r="A548" s="17" t="e">
        <f aca="false">NA()</f>
        <v>#N/A</v>
      </c>
      <c r="B548" s="17" t="e">
        <f aca="false">NA()</f>
        <v>#N/A</v>
      </c>
      <c r="C548" s="17" t="e">
        <f aca="false">NA()</f>
        <v>#N/A</v>
      </c>
      <c r="F548" s="25" t="s">
        <v>58</v>
      </c>
      <c r="G548" s="19" t="s">
        <v>59</v>
      </c>
      <c r="H548" s="21" t="s">
        <v>60</v>
      </c>
      <c r="I548" s="28" t="n">
        <v>2633.1</v>
      </c>
      <c r="J548" s="28" t="n">
        <v>2633.1</v>
      </c>
      <c r="K548" s="23" t="n">
        <f aca="false">J548/I548</f>
        <v>1</v>
      </c>
      <c r="L548" s="23"/>
      <c r="M548" s="21"/>
      <c r="N548" s="21" t="s">
        <v>77</v>
      </c>
      <c r="O548" s="23"/>
    </row>
    <row r="549" customFormat="false" ht="26.25" hidden="false" customHeight="false" outlineLevel="0" collapsed="false">
      <c r="A549" s="17" t="e">
        <f aca="false">NA()</f>
        <v>#N/A</v>
      </c>
      <c r="B549" s="17" t="e">
        <f aca="false">NA()</f>
        <v>#N/A</v>
      </c>
      <c r="C549" s="17" t="e">
        <f aca="false">NA()</f>
        <v>#N/A</v>
      </c>
      <c r="F549" s="25" t="s">
        <v>61</v>
      </c>
      <c r="G549" s="19" t="s">
        <v>62</v>
      </c>
      <c r="H549" s="21" t="s">
        <v>63</v>
      </c>
      <c r="I549" s="29" t="n">
        <v>130</v>
      </c>
      <c r="J549" s="29" t="n">
        <v>130</v>
      </c>
      <c r="K549" s="23" t="n">
        <f aca="false">J549/I549</f>
        <v>1</v>
      </c>
      <c r="L549" s="23"/>
      <c r="M549" s="21"/>
      <c r="N549" s="19" t="s">
        <v>31</v>
      </c>
      <c r="O549" s="23"/>
    </row>
    <row r="550" customFormat="false" ht="26.25" hidden="false" customHeight="false" outlineLevel="0" collapsed="false">
      <c r="A550" s="17" t="e">
        <f aca="false">NA()</f>
        <v>#N/A</v>
      </c>
      <c r="B550" s="17" t="e">
        <f aca="false">NA()</f>
        <v>#N/A</v>
      </c>
      <c r="C550" s="17" t="e">
        <f aca="false">NA()</f>
        <v>#N/A</v>
      </c>
      <c r="F550" s="25" t="s">
        <v>64</v>
      </c>
      <c r="G550" s="19" t="s">
        <v>65</v>
      </c>
      <c r="H550" s="21" t="s">
        <v>66</v>
      </c>
      <c r="I550" s="21" t="n">
        <v>150.8</v>
      </c>
      <c r="J550" s="21" t="n">
        <v>150.8</v>
      </c>
      <c r="K550" s="23" t="n">
        <f aca="false">J550/I550</f>
        <v>1</v>
      </c>
      <c r="L550" s="23"/>
      <c r="M550" s="21"/>
      <c r="N550" s="19" t="s">
        <v>31</v>
      </c>
      <c r="O550" s="23"/>
    </row>
    <row r="551" customFormat="false" ht="15.75" hidden="false" customHeight="false" outlineLevel="0" collapsed="false">
      <c r="A551" s="17" t="e">
        <f aca="false">NA()</f>
        <v>#N/A</v>
      </c>
      <c r="B551" s="17" t="e">
        <f aca="false">NA()</f>
        <v>#N/A</v>
      </c>
      <c r="C551" s="17" t="e">
        <f aca="false">NA()</f>
        <v>#N/A</v>
      </c>
      <c r="F551" s="32"/>
      <c r="G551" s="32"/>
      <c r="H551" s="32"/>
      <c r="I551" s="32"/>
      <c r="J551" s="32"/>
      <c r="K551" s="32"/>
      <c r="L551" s="32"/>
      <c r="M551" s="32"/>
      <c r="N551" s="32"/>
      <c r="O551" s="32"/>
    </row>
    <row r="552" customFormat="false" ht="16.5" hidden="false" customHeight="true" outlineLevel="0" collapsed="false">
      <c r="A552" s="17" t="e">
        <f aca="false">NA()</f>
        <v>#N/A</v>
      </c>
      <c r="B552" s="17" t="e">
        <f aca="false">NA()</f>
        <v>#N/A</v>
      </c>
      <c r="C552" s="17" t="e">
        <f aca="false">NA()</f>
        <v>#N/A</v>
      </c>
      <c r="F552" s="19" t="s">
        <v>316</v>
      </c>
      <c r="G552" s="19"/>
      <c r="H552" s="19"/>
      <c r="I552" s="19"/>
      <c r="J552" s="19"/>
      <c r="K552" s="19"/>
      <c r="L552" s="19"/>
      <c r="M552" s="19"/>
      <c r="N552" s="19"/>
      <c r="O552" s="19"/>
    </row>
    <row r="553" customFormat="false" ht="16.5" hidden="false" customHeight="true" outlineLevel="0" collapsed="false">
      <c r="A553" s="17" t="e">
        <f aca="false">NA()</f>
        <v>#N/A</v>
      </c>
      <c r="B553" s="17" t="e">
        <f aca="false">NA()</f>
        <v>#N/A</v>
      </c>
      <c r="C553" s="17" t="e">
        <f aca="false">NA()</f>
        <v>#N/A</v>
      </c>
      <c r="F553" s="19" t="s">
        <v>16</v>
      </c>
      <c r="G553" s="19"/>
      <c r="H553" s="19"/>
      <c r="I553" s="19"/>
      <c r="J553" s="19"/>
      <c r="K553" s="19"/>
      <c r="L553" s="19"/>
      <c r="M553" s="19"/>
      <c r="N553" s="19"/>
      <c r="O553" s="19"/>
    </row>
    <row r="554" customFormat="false" ht="16.5" hidden="false" customHeight="true" outlineLevel="0" collapsed="false">
      <c r="A554" s="17" t="e">
        <f aca="false">NA()</f>
        <v>#N/A</v>
      </c>
      <c r="B554" s="17" t="e">
        <f aca="false">NA()</f>
        <v>#N/A</v>
      </c>
      <c r="C554" s="17" t="e">
        <f aca="false">NA()</f>
        <v>#N/A</v>
      </c>
      <c r="F554" s="19" t="s">
        <v>17</v>
      </c>
      <c r="G554" s="19"/>
      <c r="H554" s="19"/>
      <c r="I554" s="19"/>
      <c r="J554" s="19"/>
      <c r="K554" s="19" t="s">
        <v>18</v>
      </c>
      <c r="L554" s="19" t="s">
        <v>19</v>
      </c>
      <c r="M554" s="19" t="s">
        <v>20</v>
      </c>
      <c r="N554" s="19"/>
      <c r="O554" s="19"/>
    </row>
    <row r="555" customFormat="false" ht="90" hidden="false" customHeight="false" outlineLevel="0" collapsed="false">
      <c r="A555" s="17" t="e">
        <f aca="false">NA()</f>
        <v>#N/A</v>
      </c>
      <c r="B555" s="17" t="e">
        <f aca="false">NA()</f>
        <v>#N/A</v>
      </c>
      <c r="C555" s="17" t="e">
        <f aca="false">NA()</f>
        <v>#N/A</v>
      </c>
      <c r="F555" s="21" t="s">
        <v>21</v>
      </c>
      <c r="G555" s="19" t="s">
        <v>22</v>
      </c>
      <c r="H555" s="21" t="s">
        <v>23</v>
      </c>
      <c r="I555" s="21" t="s">
        <v>24</v>
      </c>
      <c r="J555" s="21" t="n">
        <v>60</v>
      </c>
      <c r="K555" s="23" t="n">
        <f aca="false">J555/20</f>
        <v>3</v>
      </c>
      <c r="L555" s="23" t="n">
        <f aca="false">(K555+K556+K557+K558+K559+K560)/6</f>
        <v>2.02099567099567</v>
      </c>
      <c r="M555" s="19" t="s">
        <v>25</v>
      </c>
      <c r="N555" s="19" t="s">
        <v>26</v>
      </c>
      <c r="O555" s="23" t="n">
        <f aca="false">(L555+L563)/2</f>
        <v>1.51764069264069</v>
      </c>
    </row>
    <row r="556" customFormat="false" ht="51.75" hidden="false" customHeight="false" outlineLevel="0" collapsed="false">
      <c r="A556" s="17" t="e">
        <f aca="false">NA()</f>
        <v>#N/A</v>
      </c>
      <c r="B556" s="17" t="e">
        <f aca="false">NA()</f>
        <v>#N/A</v>
      </c>
      <c r="C556" s="17" t="e">
        <f aca="false">NA()</f>
        <v>#N/A</v>
      </c>
      <c r="F556" s="21" t="s">
        <v>27</v>
      </c>
      <c r="G556" s="19" t="s">
        <v>317</v>
      </c>
      <c r="H556" s="21" t="s">
        <v>29</v>
      </c>
      <c r="I556" s="21" t="s">
        <v>318</v>
      </c>
      <c r="J556" s="24" t="n">
        <v>1500</v>
      </c>
      <c r="K556" s="23" t="n">
        <f aca="false">J556/1400</f>
        <v>1.07142857142857</v>
      </c>
      <c r="L556" s="23"/>
      <c r="M556" s="21" t="s">
        <v>70</v>
      </c>
      <c r="N556" s="19" t="s">
        <v>31</v>
      </c>
      <c r="O556" s="23"/>
    </row>
    <row r="557" customFormat="false" ht="115.5" hidden="false" customHeight="false" outlineLevel="0" collapsed="false">
      <c r="A557" s="17" t="e">
        <f aca="false">NA()</f>
        <v>#N/A</v>
      </c>
      <c r="B557" s="17" t="e">
        <f aca="false">NA()</f>
        <v>#N/A</v>
      </c>
      <c r="C557" s="17" t="e">
        <f aca="false">NA()</f>
        <v>#N/A</v>
      </c>
      <c r="F557" s="21" t="s">
        <v>32</v>
      </c>
      <c r="G557" s="19" t="s">
        <v>319</v>
      </c>
      <c r="H557" s="19" t="s">
        <v>34</v>
      </c>
      <c r="I557" s="21" t="s">
        <v>35</v>
      </c>
      <c r="J557" s="21" t="n">
        <v>1</v>
      </c>
      <c r="K557" s="23" t="n">
        <f aca="false">J557/1</f>
        <v>1</v>
      </c>
      <c r="L557" s="23"/>
      <c r="M557" s="21"/>
      <c r="N557" s="19" t="s">
        <v>31</v>
      </c>
      <c r="O557" s="23"/>
    </row>
    <row r="558" customFormat="false" ht="115.5" hidden="false" customHeight="false" outlineLevel="0" collapsed="false">
      <c r="A558" s="17" t="e">
        <f aca="false">NA()</f>
        <v>#N/A</v>
      </c>
      <c r="B558" s="17" t="e">
        <f aca="false">NA()</f>
        <v>#N/A</v>
      </c>
      <c r="C558" s="17" t="e">
        <f aca="false">NA()</f>
        <v>#N/A</v>
      </c>
      <c r="F558" s="21" t="s">
        <v>36</v>
      </c>
      <c r="G558" s="19" t="s">
        <v>320</v>
      </c>
      <c r="H558" s="19" t="s">
        <v>38</v>
      </c>
      <c r="I558" s="21" t="s">
        <v>35</v>
      </c>
      <c r="J558" s="21" t="n">
        <v>1</v>
      </c>
      <c r="K558" s="23" t="n">
        <f aca="false">J558/1</f>
        <v>1</v>
      </c>
      <c r="L558" s="23"/>
      <c r="M558" s="21"/>
      <c r="N558" s="19" t="s">
        <v>31</v>
      </c>
      <c r="O558" s="23"/>
    </row>
    <row r="559" customFormat="false" ht="77.25" hidden="false" customHeight="false" outlineLevel="0" collapsed="false">
      <c r="A559" s="17" t="e">
        <f aca="false">NA()</f>
        <v>#N/A</v>
      </c>
      <c r="B559" s="17" t="e">
        <f aca="false">NA()</f>
        <v>#N/A</v>
      </c>
      <c r="C559" s="17" t="e">
        <f aca="false">NA()</f>
        <v>#N/A</v>
      </c>
      <c r="F559" s="21" t="s">
        <v>39</v>
      </c>
      <c r="G559" s="19" t="s">
        <v>321</v>
      </c>
      <c r="H559" s="19" t="s">
        <v>41</v>
      </c>
      <c r="I559" s="21" t="s">
        <v>314</v>
      </c>
      <c r="J559" s="21" t="n">
        <v>174</v>
      </c>
      <c r="K559" s="23" t="n">
        <f aca="false">J559/165</f>
        <v>1.05454545454545</v>
      </c>
      <c r="L559" s="23"/>
      <c r="M559" s="19" t="s">
        <v>75</v>
      </c>
      <c r="N559" s="19" t="s">
        <v>31</v>
      </c>
      <c r="O559" s="23"/>
    </row>
    <row r="560" customFormat="false" ht="128.25" hidden="false" customHeight="false" outlineLevel="0" collapsed="false">
      <c r="A560" s="17" t="e">
        <f aca="false">NA()</f>
        <v>#N/A</v>
      </c>
      <c r="B560" s="17" t="e">
        <f aca="false">NA()</f>
        <v>#N/A</v>
      </c>
      <c r="C560" s="17" t="e">
        <f aca="false">NA()</f>
        <v>#N/A</v>
      </c>
      <c r="F560" s="21" t="s">
        <v>43</v>
      </c>
      <c r="G560" s="19" t="s">
        <v>44</v>
      </c>
      <c r="H560" s="21" t="s">
        <v>45</v>
      </c>
      <c r="I560" s="21" t="s">
        <v>35</v>
      </c>
      <c r="J560" s="21" t="n">
        <v>5</v>
      </c>
      <c r="K560" s="23" t="n">
        <f aca="false">J560/1</f>
        <v>5</v>
      </c>
      <c r="L560" s="23"/>
      <c r="M560" s="19" t="s">
        <v>46</v>
      </c>
      <c r="N560" s="19" t="s">
        <v>26</v>
      </c>
      <c r="O560" s="23"/>
    </row>
    <row r="561" customFormat="false" ht="16.5" hidden="false" customHeight="true" outlineLevel="0" collapsed="false">
      <c r="A561" s="17" t="e">
        <f aca="false">NA()</f>
        <v>#N/A</v>
      </c>
      <c r="B561" s="17" t="e">
        <f aca="false">NA()</f>
        <v>#N/A</v>
      </c>
      <c r="C561" s="17" t="e">
        <f aca="false">NA()</f>
        <v>#N/A</v>
      </c>
      <c r="F561" s="19" t="s">
        <v>47</v>
      </c>
      <c r="G561" s="19"/>
      <c r="H561" s="19"/>
      <c r="I561" s="19"/>
      <c r="J561" s="19"/>
      <c r="K561" s="21" t="s">
        <v>48</v>
      </c>
      <c r="L561" s="21" t="s">
        <v>49</v>
      </c>
      <c r="M561" s="21" t="s">
        <v>20</v>
      </c>
      <c r="N561" s="21"/>
      <c r="O561" s="23"/>
    </row>
    <row r="562" customFormat="false" ht="77.25" hidden="false" customHeight="false" outlineLevel="0" collapsed="false">
      <c r="A562" s="17" t="e">
        <f aca="false">NA()</f>
        <v>#N/A</v>
      </c>
      <c r="B562" s="17" t="e">
        <f aca="false">NA()</f>
        <v>#N/A</v>
      </c>
      <c r="C562" s="17" t="e">
        <f aca="false">NA()</f>
        <v>#N/A</v>
      </c>
      <c r="F562" s="25" t="s">
        <v>21</v>
      </c>
      <c r="G562" s="19" t="s">
        <v>322</v>
      </c>
      <c r="H562" s="21"/>
      <c r="I562" s="21"/>
      <c r="J562" s="21"/>
      <c r="K562" s="21"/>
      <c r="L562" s="21"/>
      <c r="M562" s="21"/>
      <c r="N562" s="21"/>
      <c r="O562" s="23"/>
    </row>
    <row r="563" customFormat="false" ht="26.25" hidden="false" customHeight="false" outlineLevel="0" collapsed="false">
      <c r="A563" s="17" t="e">
        <f aca="false">NA()</f>
        <v>#N/A</v>
      </c>
      <c r="B563" s="17" t="e">
        <f aca="false">NA()</f>
        <v>#N/A</v>
      </c>
      <c r="C563" s="17" t="e">
        <f aca="false">NA()</f>
        <v>#N/A</v>
      </c>
      <c r="F563" s="25" t="s">
        <v>51</v>
      </c>
      <c r="G563" s="19" t="s">
        <v>52</v>
      </c>
      <c r="H563" s="21" t="s">
        <v>53</v>
      </c>
      <c r="I563" s="26" t="n">
        <v>252</v>
      </c>
      <c r="J563" s="26" t="n">
        <v>252</v>
      </c>
      <c r="K563" s="23" t="n">
        <f aca="false">J563/I563</f>
        <v>1</v>
      </c>
      <c r="L563" s="23" t="n">
        <f aca="false">(K563+K564+K565+K566+K567)/5</f>
        <v>1.01428571428571</v>
      </c>
      <c r="M563" s="21"/>
      <c r="N563" s="19" t="s">
        <v>31</v>
      </c>
      <c r="O563" s="23"/>
    </row>
    <row r="564" customFormat="false" ht="26.25" hidden="false" customHeight="false" outlineLevel="0" collapsed="false">
      <c r="A564" s="17" t="e">
        <f aca="false">NA()</f>
        <v>#N/A</v>
      </c>
      <c r="B564" s="17" t="e">
        <f aca="false">NA()</f>
        <v>#N/A</v>
      </c>
      <c r="C564" s="17" t="e">
        <f aca="false">NA()</f>
        <v>#N/A</v>
      </c>
      <c r="F564" s="25" t="s">
        <v>54</v>
      </c>
      <c r="G564" s="19" t="s">
        <v>55</v>
      </c>
      <c r="H564" s="21" t="s">
        <v>56</v>
      </c>
      <c r="I564" s="27" t="n">
        <v>6567.46</v>
      </c>
      <c r="J564" s="27" t="n">
        <v>6567.46</v>
      </c>
      <c r="K564" s="23" t="n">
        <f aca="false">J564/I564</f>
        <v>1</v>
      </c>
      <c r="L564" s="23"/>
      <c r="M564" s="21"/>
      <c r="N564" s="19" t="s">
        <v>77</v>
      </c>
      <c r="O564" s="23"/>
    </row>
    <row r="565" customFormat="false" ht="15.75" hidden="false" customHeight="false" outlineLevel="0" collapsed="false">
      <c r="A565" s="17" t="e">
        <f aca="false">NA()</f>
        <v>#N/A</v>
      </c>
      <c r="B565" s="17" t="e">
        <f aca="false">NA()</f>
        <v>#N/A</v>
      </c>
      <c r="C565" s="17" t="e">
        <f aca="false">NA()</f>
        <v>#N/A</v>
      </c>
      <c r="F565" s="25" t="s">
        <v>58</v>
      </c>
      <c r="G565" s="19" t="s">
        <v>59</v>
      </c>
      <c r="H565" s="21" t="s">
        <v>60</v>
      </c>
      <c r="I565" s="28" t="n">
        <v>1655</v>
      </c>
      <c r="J565" s="28" t="n">
        <v>1655</v>
      </c>
      <c r="K565" s="23" t="n">
        <f aca="false">J565/I565</f>
        <v>1</v>
      </c>
      <c r="L565" s="23"/>
      <c r="M565" s="21"/>
      <c r="N565" s="21" t="s">
        <v>77</v>
      </c>
      <c r="O565" s="23"/>
    </row>
    <row r="566" customFormat="false" ht="26.25" hidden="false" customHeight="false" outlineLevel="0" collapsed="false">
      <c r="A566" s="17" t="e">
        <f aca="false">NA()</f>
        <v>#N/A</v>
      </c>
      <c r="B566" s="17" t="e">
        <f aca="false">NA()</f>
        <v>#N/A</v>
      </c>
      <c r="C566" s="17" t="e">
        <f aca="false">NA()</f>
        <v>#N/A</v>
      </c>
      <c r="F566" s="25" t="s">
        <v>61</v>
      </c>
      <c r="G566" s="19" t="s">
        <v>62</v>
      </c>
      <c r="H566" s="21" t="s">
        <v>63</v>
      </c>
      <c r="I566" s="29" t="n">
        <v>156</v>
      </c>
      <c r="J566" s="29" t="n">
        <v>156</v>
      </c>
      <c r="K566" s="23" t="n">
        <f aca="false">J566/I566</f>
        <v>1</v>
      </c>
      <c r="L566" s="23"/>
      <c r="M566" s="21"/>
      <c r="N566" s="19" t="s">
        <v>31</v>
      </c>
      <c r="O566" s="23"/>
    </row>
    <row r="567" customFormat="false" ht="26.25" hidden="false" customHeight="false" outlineLevel="0" collapsed="false">
      <c r="A567" s="17" t="e">
        <f aca="false">NA()</f>
        <v>#N/A</v>
      </c>
      <c r="B567" s="17" t="e">
        <f aca="false">NA()</f>
        <v>#N/A</v>
      </c>
      <c r="C567" s="17" t="e">
        <f aca="false">NA()</f>
        <v>#N/A</v>
      </c>
      <c r="F567" s="25" t="s">
        <v>64</v>
      </c>
      <c r="G567" s="19" t="s">
        <v>65</v>
      </c>
      <c r="H567" s="21" t="s">
        <v>66</v>
      </c>
      <c r="I567" s="21" t="n">
        <v>72.8</v>
      </c>
      <c r="J567" s="21" t="n">
        <v>78</v>
      </c>
      <c r="K567" s="23" t="n">
        <f aca="false">J567/I567</f>
        <v>1.07142857142857</v>
      </c>
      <c r="L567" s="23"/>
      <c r="M567" s="19" t="s">
        <v>75</v>
      </c>
      <c r="N567" s="19" t="s">
        <v>31</v>
      </c>
      <c r="O567" s="23"/>
    </row>
    <row r="568" customFormat="false" ht="15.75" hidden="false" customHeight="false" outlineLevel="0" collapsed="false">
      <c r="A568" s="17" t="e">
        <f aca="false">NA()</f>
        <v>#N/A</v>
      </c>
      <c r="B568" s="17" t="e">
        <f aca="false">NA()</f>
        <v>#N/A</v>
      </c>
      <c r="C568" s="17" t="e">
        <f aca="false">NA()</f>
        <v>#N/A</v>
      </c>
      <c r="F568" s="32"/>
      <c r="G568" s="32"/>
      <c r="H568" s="32"/>
      <c r="I568" s="32"/>
      <c r="J568" s="32"/>
      <c r="K568" s="32"/>
      <c r="L568" s="32"/>
      <c r="M568" s="32"/>
      <c r="N568" s="32"/>
      <c r="O568" s="32"/>
    </row>
    <row r="569" customFormat="false" ht="16.5" hidden="false" customHeight="true" outlineLevel="0" collapsed="false">
      <c r="A569" s="17" t="e">
        <f aca="false">NA()</f>
        <v>#N/A</v>
      </c>
      <c r="B569" s="17" t="e">
        <f aca="false">NA()</f>
        <v>#N/A</v>
      </c>
      <c r="C569" s="17" t="e">
        <f aca="false">NA()</f>
        <v>#N/A</v>
      </c>
      <c r="F569" s="19" t="s">
        <v>323</v>
      </c>
      <c r="G569" s="19"/>
      <c r="H569" s="19"/>
      <c r="I569" s="19"/>
      <c r="J569" s="19"/>
      <c r="K569" s="19"/>
      <c r="L569" s="19"/>
      <c r="M569" s="19"/>
      <c r="N569" s="19"/>
      <c r="O569" s="19"/>
    </row>
    <row r="570" customFormat="false" ht="16.5" hidden="false" customHeight="true" outlineLevel="0" collapsed="false">
      <c r="A570" s="17" t="e">
        <f aca="false">NA()</f>
        <v>#N/A</v>
      </c>
      <c r="B570" s="17" t="e">
        <f aca="false">NA()</f>
        <v>#N/A</v>
      </c>
      <c r="C570" s="17" t="e">
        <f aca="false">NA()</f>
        <v>#N/A</v>
      </c>
      <c r="F570" s="19" t="s">
        <v>16</v>
      </c>
      <c r="G570" s="19"/>
      <c r="H570" s="19"/>
      <c r="I570" s="19"/>
      <c r="J570" s="19"/>
      <c r="K570" s="19"/>
      <c r="L570" s="19"/>
      <c r="M570" s="19"/>
      <c r="N570" s="19"/>
      <c r="O570" s="19"/>
    </row>
    <row r="571" customFormat="false" ht="16.5" hidden="false" customHeight="true" outlineLevel="0" collapsed="false">
      <c r="A571" s="17" t="e">
        <f aca="false">NA()</f>
        <v>#N/A</v>
      </c>
      <c r="B571" s="17" t="e">
        <f aca="false">NA()</f>
        <v>#N/A</v>
      </c>
      <c r="C571" s="17" t="e">
        <f aca="false">NA()</f>
        <v>#N/A</v>
      </c>
      <c r="F571" s="19" t="s">
        <v>17</v>
      </c>
      <c r="G571" s="19"/>
      <c r="H571" s="19"/>
      <c r="I571" s="19"/>
      <c r="J571" s="19"/>
      <c r="K571" s="19" t="s">
        <v>18</v>
      </c>
      <c r="L571" s="19" t="s">
        <v>19</v>
      </c>
      <c r="M571" s="19" t="s">
        <v>20</v>
      </c>
      <c r="N571" s="19"/>
      <c r="O571" s="19"/>
    </row>
    <row r="572" customFormat="false" ht="90" hidden="false" customHeight="false" outlineLevel="0" collapsed="false">
      <c r="A572" s="17" t="e">
        <f aca="false">NA()</f>
        <v>#N/A</v>
      </c>
      <c r="B572" s="17" t="e">
        <f aca="false">NA()</f>
        <v>#N/A</v>
      </c>
      <c r="C572" s="17" t="e">
        <f aca="false">NA()</f>
        <v>#N/A</v>
      </c>
      <c r="F572" s="21" t="s">
        <v>21</v>
      </c>
      <c r="G572" s="19" t="s">
        <v>22</v>
      </c>
      <c r="H572" s="21" t="s">
        <v>23</v>
      </c>
      <c r="I572" s="21" t="s">
        <v>24</v>
      </c>
      <c r="J572" s="21" t="n">
        <v>100</v>
      </c>
      <c r="K572" s="23" t="n">
        <f aca="false">J572/20</f>
        <v>5</v>
      </c>
      <c r="L572" s="23" t="n">
        <f aca="false">(K572+K573+K574+K575+K576+K577)/6</f>
        <v>2.16666666666667</v>
      </c>
      <c r="M572" s="19" t="s">
        <v>25</v>
      </c>
      <c r="N572" s="19" t="s">
        <v>26</v>
      </c>
      <c r="O572" s="23" t="n">
        <f aca="false">(L572+L580)/2</f>
        <v>1.58525641025641</v>
      </c>
    </row>
    <row r="573" customFormat="false" ht="51.75" hidden="false" customHeight="false" outlineLevel="0" collapsed="false">
      <c r="A573" s="17" t="e">
        <f aca="false">NA()</f>
        <v>#N/A</v>
      </c>
      <c r="B573" s="17" t="e">
        <f aca="false">NA()</f>
        <v>#N/A</v>
      </c>
      <c r="C573" s="17" t="e">
        <f aca="false">NA()</f>
        <v>#N/A</v>
      </c>
      <c r="F573" s="21" t="s">
        <v>27</v>
      </c>
      <c r="G573" s="19" t="s">
        <v>324</v>
      </c>
      <c r="H573" s="21" t="s">
        <v>29</v>
      </c>
      <c r="I573" s="21" t="s">
        <v>325</v>
      </c>
      <c r="J573" s="24" t="n">
        <v>7600</v>
      </c>
      <c r="K573" s="23" t="n">
        <f aca="false">J573/7600</f>
        <v>1</v>
      </c>
      <c r="L573" s="23"/>
      <c r="M573" s="21"/>
      <c r="N573" s="19" t="s">
        <v>31</v>
      </c>
      <c r="O573" s="23"/>
    </row>
    <row r="574" customFormat="false" ht="128.25" hidden="false" customHeight="false" outlineLevel="0" collapsed="false">
      <c r="A574" s="17" t="e">
        <f aca="false">NA()</f>
        <v>#N/A</v>
      </c>
      <c r="B574" s="17" t="e">
        <f aca="false">NA()</f>
        <v>#N/A</v>
      </c>
      <c r="C574" s="17" t="e">
        <f aca="false">NA()</f>
        <v>#N/A</v>
      </c>
      <c r="F574" s="21" t="s">
        <v>32</v>
      </c>
      <c r="G574" s="19" t="s">
        <v>326</v>
      </c>
      <c r="H574" s="19" t="s">
        <v>34</v>
      </c>
      <c r="I574" s="21" t="s">
        <v>35</v>
      </c>
      <c r="J574" s="21" t="n">
        <v>1</v>
      </c>
      <c r="K574" s="23" t="n">
        <f aca="false">J574/1</f>
        <v>1</v>
      </c>
      <c r="L574" s="23"/>
      <c r="M574" s="21"/>
      <c r="N574" s="19" t="s">
        <v>31</v>
      </c>
      <c r="O574" s="23"/>
    </row>
    <row r="575" customFormat="false" ht="128.25" hidden="false" customHeight="false" outlineLevel="0" collapsed="false">
      <c r="A575" s="17" t="e">
        <f aca="false">NA()</f>
        <v>#N/A</v>
      </c>
      <c r="B575" s="17" t="e">
        <f aca="false">NA()</f>
        <v>#N/A</v>
      </c>
      <c r="C575" s="17" t="e">
        <f aca="false">NA()</f>
        <v>#N/A</v>
      </c>
      <c r="F575" s="21" t="s">
        <v>36</v>
      </c>
      <c r="G575" s="19" t="s">
        <v>327</v>
      </c>
      <c r="H575" s="19" t="s">
        <v>38</v>
      </c>
      <c r="I575" s="21" t="s">
        <v>35</v>
      </c>
      <c r="J575" s="21" t="n">
        <v>1</v>
      </c>
      <c r="K575" s="23" t="n">
        <f aca="false">J575/1</f>
        <v>1</v>
      </c>
      <c r="L575" s="23"/>
      <c r="M575" s="21"/>
      <c r="N575" s="19" t="s">
        <v>31</v>
      </c>
      <c r="O575" s="23"/>
    </row>
    <row r="576" customFormat="false" ht="77.25" hidden="false" customHeight="false" outlineLevel="0" collapsed="false">
      <c r="A576" s="17" t="e">
        <f aca="false">NA()</f>
        <v>#N/A</v>
      </c>
      <c r="B576" s="17" t="e">
        <f aca="false">NA()</f>
        <v>#N/A</v>
      </c>
      <c r="C576" s="17" t="e">
        <f aca="false">NA()</f>
        <v>#N/A</v>
      </c>
      <c r="F576" s="21" t="s">
        <v>39</v>
      </c>
      <c r="G576" s="19" t="s">
        <v>328</v>
      </c>
      <c r="H576" s="19" t="s">
        <v>41</v>
      </c>
      <c r="I576" s="21" t="s">
        <v>329</v>
      </c>
      <c r="J576" s="21" t="n">
        <v>234</v>
      </c>
      <c r="K576" s="23" t="n">
        <f aca="false">J576/234</f>
        <v>1</v>
      </c>
      <c r="L576" s="23"/>
      <c r="M576" s="21"/>
      <c r="N576" s="19" t="s">
        <v>31</v>
      </c>
      <c r="O576" s="23"/>
    </row>
    <row r="577" customFormat="false" ht="128.25" hidden="false" customHeight="false" outlineLevel="0" collapsed="false">
      <c r="A577" s="17" t="e">
        <f aca="false">NA()</f>
        <v>#N/A</v>
      </c>
      <c r="B577" s="17" t="e">
        <f aca="false">NA()</f>
        <v>#N/A</v>
      </c>
      <c r="C577" s="17" t="e">
        <f aca="false">NA()</f>
        <v>#N/A</v>
      </c>
      <c r="F577" s="21" t="s">
        <v>43</v>
      </c>
      <c r="G577" s="19" t="s">
        <v>44</v>
      </c>
      <c r="H577" s="21" t="s">
        <v>45</v>
      </c>
      <c r="I577" s="21" t="s">
        <v>35</v>
      </c>
      <c r="J577" s="21" t="n">
        <v>4</v>
      </c>
      <c r="K577" s="23" t="n">
        <f aca="false">J577/1</f>
        <v>4</v>
      </c>
      <c r="L577" s="23"/>
      <c r="M577" s="19" t="s">
        <v>46</v>
      </c>
      <c r="N577" s="19" t="s">
        <v>26</v>
      </c>
      <c r="O577" s="23"/>
    </row>
    <row r="578" customFormat="false" ht="16.5" hidden="false" customHeight="true" outlineLevel="0" collapsed="false">
      <c r="A578" s="17" t="e">
        <f aca="false">NA()</f>
        <v>#N/A</v>
      </c>
      <c r="B578" s="17" t="e">
        <f aca="false">NA()</f>
        <v>#N/A</v>
      </c>
      <c r="C578" s="17" t="e">
        <f aca="false">NA()</f>
        <v>#N/A</v>
      </c>
      <c r="F578" s="19" t="s">
        <v>47</v>
      </c>
      <c r="G578" s="19"/>
      <c r="H578" s="19"/>
      <c r="I578" s="19"/>
      <c r="J578" s="19"/>
      <c r="K578" s="21" t="s">
        <v>48</v>
      </c>
      <c r="L578" s="21" t="s">
        <v>49</v>
      </c>
      <c r="M578" s="21" t="s">
        <v>20</v>
      </c>
      <c r="N578" s="21"/>
      <c r="O578" s="23"/>
    </row>
    <row r="579" customFormat="false" ht="77.25" hidden="false" customHeight="false" outlineLevel="0" collapsed="false">
      <c r="A579" s="17" t="e">
        <f aca="false">NA()</f>
        <v>#N/A</v>
      </c>
      <c r="B579" s="17" t="e">
        <f aca="false">NA()</f>
        <v>#N/A</v>
      </c>
      <c r="C579" s="17" t="e">
        <f aca="false">NA()</f>
        <v>#N/A</v>
      </c>
      <c r="F579" s="25" t="s">
        <v>21</v>
      </c>
      <c r="G579" s="19" t="s">
        <v>330</v>
      </c>
      <c r="H579" s="21"/>
      <c r="I579" s="21"/>
      <c r="J579" s="21"/>
      <c r="K579" s="21"/>
      <c r="L579" s="21"/>
      <c r="M579" s="21"/>
      <c r="N579" s="21"/>
      <c r="O579" s="23"/>
    </row>
    <row r="580" customFormat="false" ht="26.25" hidden="false" customHeight="false" outlineLevel="0" collapsed="false">
      <c r="A580" s="17" t="e">
        <f aca="false">NA()</f>
        <v>#N/A</v>
      </c>
      <c r="B580" s="17" t="e">
        <f aca="false">NA()</f>
        <v>#N/A</v>
      </c>
      <c r="C580" s="17" t="e">
        <f aca="false">NA()</f>
        <v>#N/A</v>
      </c>
      <c r="F580" s="25" t="s">
        <v>51</v>
      </c>
      <c r="G580" s="19" t="s">
        <v>52</v>
      </c>
      <c r="H580" s="21" t="s">
        <v>53</v>
      </c>
      <c r="I580" s="26" t="n">
        <v>185</v>
      </c>
      <c r="J580" s="26" t="n">
        <v>185</v>
      </c>
      <c r="K580" s="23" t="n">
        <f aca="false">J580/I580</f>
        <v>1</v>
      </c>
      <c r="L580" s="23" t="n">
        <f aca="false">(K580+K581+K582+K583+K584)/5</f>
        <v>1.00384615384615</v>
      </c>
      <c r="M580" s="21"/>
      <c r="N580" s="19" t="s">
        <v>31</v>
      </c>
      <c r="O580" s="23"/>
    </row>
    <row r="581" customFormat="false" ht="26.25" hidden="false" customHeight="false" outlineLevel="0" collapsed="false">
      <c r="A581" s="17" t="e">
        <f aca="false">NA()</f>
        <v>#N/A</v>
      </c>
      <c r="B581" s="17" t="e">
        <f aca="false">NA()</f>
        <v>#N/A</v>
      </c>
      <c r="C581" s="17" t="e">
        <f aca="false">NA()</f>
        <v>#N/A</v>
      </c>
      <c r="F581" s="25" t="s">
        <v>54</v>
      </c>
      <c r="G581" s="19" t="s">
        <v>55</v>
      </c>
      <c r="H581" s="21" t="s">
        <v>56</v>
      </c>
      <c r="I581" s="27" t="n">
        <v>11551.35</v>
      </c>
      <c r="J581" s="27" t="n">
        <v>11551.35</v>
      </c>
      <c r="K581" s="23" t="n">
        <f aca="false">J581/I581</f>
        <v>1</v>
      </c>
      <c r="L581" s="23"/>
      <c r="M581" s="21"/>
      <c r="N581" s="19" t="s">
        <v>77</v>
      </c>
      <c r="O581" s="23"/>
    </row>
    <row r="582" customFormat="false" ht="15.75" hidden="false" customHeight="false" outlineLevel="0" collapsed="false">
      <c r="A582" s="17" t="e">
        <f aca="false">NA()</f>
        <v>#N/A</v>
      </c>
      <c r="B582" s="17" t="e">
        <f aca="false">NA()</f>
        <v>#N/A</v>
      </c>
      <c r="C582" s="17" t="e">
        <f aca="false">NA()</f>
        <v>#N/A</v>
      </c>
      <c r="F582" s="25" t="s">
        <v>58</v>
      </c>
      <c r="G582" s="19" t="s">
        <v>59</v>
      </c>
      <c r="H582" s="21" t="s">
        <v>60</v>
      </c>
      <c r="I582" s="28" t="n">
        <v>2137</v>
      </c>
      <c r="J582" s="28" t="n">
        <v>2137</v>
      </c>
      <c r="K582" s="23" t="n">
        <f aca="false">J582/I582</f>
        <v>1</v>
      </c>
      <c r="L582" s="23"/>
      <c r="M582" s="21"/>
      <c r="N582" s="21" t="s">
        <v>77</v>
      </c>
      <c r="O582" s="23"/>
    </row>
    <row r="583" customFormat="false" ht="26.25" hidden="false" customHeight="false" outlineLevel="0" collapsed="false">
      <c r="A583" s="17" t="e">
        <f aca="false">NA()</f>
        <v>#N/A</v>
      </c>
      <c r="B583" s="17" t="e">
        <f aca="false">NA()</f>
        <v>#N/A</v>
      </c>
      <c r="C583" s="17" t="e">
        <f aca="false">NA()</f>
        <v>#N/A</v>
      </c>
      <c r="F583" s="25" t="s">
        <v>61</v>
      </c>
      <c r="G583" s="19" t="s">
        <v>62</v>
      </c>
      <c r="H583" s="21" t="s">
        <v>63</v>
      </c>
      <c r="I583" s="29" t="n">
        <v>312</v>
      </c>
      <c r="J583" s="29" t="n">
        <v>312</v>
      </c>
      <c r="K583" s="23" t="n">
        <f aca="false">J583/I583</f>
        <v>1</v>
      </c>
      <c r="L583" s="23"/>
      <c r="M583" s="21"/>
      <c r="N583" s="19" t="s">
        <v>31</v>
      </c>
      <c r="O583" s="23"/>
    </row>
    <row r="584" customFormat="false" ht="26.25" hidden="false" customHeight="false" outlineLevel="0" collapsed="false">
      <c r="A584" s="17" t="e">
        <f aca="false">NA()</f>
        <v>#N/A</v>
      </c>
      <c r="B584" s="17" t="e">
        <f aca="false">NA()</f>
        <v>#N/A</v>
      </c>
      <c r="C584" s="17" t="e">
        <f aca="false">NA()</f>
        <v>#N/A</v>
      </c>
      <c r="F584" s="25" t="s">
        <v>64</v>
      </c>
      <c r="G584" s="19" t="s">
        <v>65</v>
      </c>
      <c r="H584" s="21" t="s">
        <v>66</v>
      </c>
      <c r="I584" s="21" t="n">
        <v>395.2</v>
      </c>
      <c r="J584" s="21" t="n">
        <v>402.8</v>
      </c>
      <c r="K584" s="23" t="n">
        <f aca="false">J584/I584</f>
        <v>1.01923076923077</v>
      </c>
      <c r="L584" s="23"/>
      <c r="M584" s="19"/>
      <c r="N584" s="19" t="s">
        <v>31</v>
      </c>
      <c r="O584" s="23"/>
    </row>
    <row r="585" customFormat="false" ht="15.75" hidden="false" customHeight="false" outlineLevel="0" collapsed="false">
      <c r="A585" s="17" t="e">
        <f aca="false">NA()</f>
        <v>#N/A</v>
      </c>
      <c r="B585" s="17" t="e">
        <f aca="false">NA()</f>
        <v>#N/A</v>
      </c>
      <c r="C585" s="17" t="e">
        <f aca="false">NA()</f>
        <v>#N/A</v>
      </c>
      <c r="F585" s="32"/>
      <c r="G585" s="32"/>
      <c r="H585" s="32"/>
      <c r="I585" s="32"/>
      <c r="J585" s="32"/>
      <c r="K585" s="32"/>
      <c r="L585" s="32"/>
      <c r="M585" s="32"/>
      <c r="N585" s="32"/>
      <c r="O585" s="32"/>
    </row>
    <row r="586" customFormat="false" ht="16.5" hidden="false" customHeight="true" outlineLevel="0" collapsed="false">
      <c r="A586" s="17" t="e">
        <f aca="false">NA()</f>
        <v>#N/A</v>
      </c>
      <c r="B586" s="17" t="e">
        <f aca="false">NA()</f>
        <v>#N/A</v>
      </c>
      <c r="C586" s="17" t="e">
        <f aca="false">NA()</f>
        <v>#N/A</v>
      </c>
      <c r="F586" s="19" t="s">
        <v>331</v>
      </c>
      <c r="G586" s="19"/>
      <c r="H586" s="19"/>
      <c r="I586" s="19"/>
      <c r="J586" s="19"/>
      <c r="K586" s="19"/>
      <c r="L586" s="19"/>
      <c r="M586" s="19"/>
      <c r="N586" s="19"/>
      <c r="O586" s="19"/>
    </row>
    <row r="587" customFormat="false" ht="16.5" hidden="false" customHeight="true" outlineLevel="0" collapsed="false">
      <c r="A587" s="17" t="e">
        <f aca="false">NA()</f>
        <v>#N/A</v>
      </c>
      <c r="B587" s="17" t="e">
        <f aca="false">NA()</f>
        <v>#N/A</v>
      </c>
      <c r="C587" s="17" t="e">
        <f aca="false">NA()</f>
        <v>#N/A</v>
      </c>
      <c r="F587" s="19" t="s">
        <v>16</v>
      </c>
      <c r="G587" s="19"/>
      <c r="H587" s="19"/>
      <c r="I587" s="19"/>
      <c r="J587" s="19"/>
      <c r="K587" s="19"/>
      <c r="L587" s="19"/>
      <c r="M587" s="19"/>
      <c r="N587" s="19"/>
      <c r="O587" s="19"/>
    </row>
    <row r="588" customFormat="false" ht="16.5" hidden="false" customHeight="true" outlineLevel="0" collapsed="false">
      <c r="A588" s="17" t="e">
        <f aca="false">NA()</f>
        <v>#N/A</v>
      </c>
      <c r="B588" s="17" t="e">
        <f aca="false">NA()</f>
        <v>#N/A</v>
      </c>
      <c r="C588" s="17" t="e">
        <f aca="false">NA()</f>
        <v>#N/A</v>
      </c>
      <c r="F588" s="19" t="s">
        <v>17</v>
      </c>
      <c r="G588" s="19"/>
      <c r="H588" s="19"/>
      <c r="I588" s="19"/>
      <c r="J588" s="19"/>
      <c r="K588" s="19" t="s">
        <v>18</v>
      </c>
      <c r="L588" s="19" t="s">
        <v>19</v>
      </c>
      <c r="M588" s="19" t="s">
        <v>20</v>
      </c>
      <c r="N588" s="19"/>
      <c r="O588" s="19"/>
    </row>
    <row r="589" customFormat="false" ht="90" hidden="false" customHeight="false" outlineLevel="0" collapsed="false">
      <c r="A589" s="17" t="e">
        <f aca="false">NA()</f>
        <v>#N/A</v>
      </c>
      <c r="B589" s="17" t="e">
        <f aca="false">NA()</f>
        <v>#N/A</v>
      </c>
      <c r="C589" s="17" t="e">
        <f aca="false">NA()</f>
        <v>#N/A</v>
      </c>
      <c r="F589" s="21" t="s">
        <v>21</v>
      </c>
      <c r="G589" s="19" t="s">
        <v>22</v>
      </c>
      <c r="H589" s="21" t="s">
        <v>23</v>
      </c>
      <c r="I589" s="21" t="s">
        <v>24</v>
      </c>
      <c r="J589" s="21" t="n">
        <v>25</v>
      </c>
      <c r="K589" s="23" t="n">
        <f aca="false">J589/20</f>
        <v>1.25</v>
      </c>
      <c r="L589" s="23" t="n">
        <f aca="false">(K589+K590+K591+K592+K593+K594)/6</f>
        <v>1.54166666666667</v>
      </c>
      <c r="M589" s="19" t="s">
        <v>25</v>
      </c>
      <c r="N589" s="19" t="s">
        <v>26</v>
      </c>
      <c r="O589" s="23" t="n">
        <f aca="false">(L589+L597)/2</f>
        <v>1.27083333333333</v>
      </c>
    </row>
    <row r="590" customFormat="false" ht="39" hidden="false" customHeight="false" outlineLevel="0" collapsed="false">
      <c r="A590" s="17" t="e">
        <f aca="false">NA()</f>
        <v>#N/A</v>
      </c>
      <c r="B590" s="17" t="e">
        <f aca="false">NA()</f>
        <v>#N/A</v>
      </c>
      <c r="C590" s="17" t="e">
        <f aca="false">NA()</f>
        <v>#N/A</v>
      </c>
      <c r="F590" s="21" t="s">
        <v>27</v>
      </c>
      <c r="G590" s="19" t="s">
        <v>332</v>
      </c>
      <c r="H590" s="21" t="s">
        <v>29</v>
      </c>
      <c r="I590" s="21" t="s">
        <v>124</v>
      </c>
      <c r="J590" s="24" t="n">
        <v>3200</v>
      </c>
      <c r="K590" s="23" t="n">
        <f aca="false">J590/3200</f>
        <v>1</v>
      </c>
      <c r="L590" s="23"/>
      <c r="M590" s="21"/>
      <c r="N590" s="19" t="s">
        <v>31</v>
      </c>
      <c r="O590" s="23"/>
    </row>
    <row r="591" customFormat="false" ht="115.5" hidden="false" customHeight="false" outlineLevel="0" collapsed="false">
      <c r="A591" s="17" t="e">
        <f aca="false">NA()</f>
        <v>#N/A</v>
      </c>
      <c r="B591" s="17" t="e">
        <f aca="false">NA()</f>
        <v>#N/A</v>
      </c>
      <c r="C591" s="17" t="e">
        <f aca="false">NA()</f>
        <v>#N/A</v>
      </c>
      <c r="F591" s="21" t="s">
        <v>32</v>
      </c>
      <c r="G591" s="19" t="s">
        <v>333</v>
      </c>
      <c r="H591" s="19" t="s">
        <v>34</v>
      </c>
      <c r="I591" s="21" t="s">
        <v>35</v>
      </c>
      <c r="J591" s="21" t="n">
        <v>1</v>
      </c>
      <c r="K591" s="23" t="n">
        <f aca="false">J591/1</f>
        <v>1</v>
      </c>
      <c r="L591" s="23"/>
      <c r="M591" s="21"/>
      <c r="N591" s="19" t="s">
        <v>31</v>
      </c>
      <c r="O591" s="23"/>
    </row>
    <row r="592" customFormat="false" ht="128.25" hidden="false" customHeight="false" outlineLevel="0" collapsed="false">
      <c r="A592" s="17" t="e">
        <f aca="false">NA()</f>
        <v>#N/A</v>
      </c>
      <c r="B592" s="17" t="e">
        <f aca="false">NA()</f>
        <v>#N/A</v>
      </c>
      <c r="C592" s="17" t="e">
        <f aca="false">NA()</f>
        <v>#N/A</v>
      </c>
      <c r="F592" s="21" t="s">
        <v>36</v>
      </c>
      <c r="G592" s="19" t="s">
        <v>334</v>
      </c>
      <c r="H592" s="19" t="s">
        <v>38</v>
      </c>
      <c r="I592" s="21" t="s">
        <v>35</v>
      </c>
      <c r="J592" s="21" t="n">
        <v>1</v>
      </c>
      <c r="K592" s="23" t="n">
        <f aca="false">J592/1</f>
        <v>1</v>
      </c>
      <c r="L592" s="23"/>
      <c r="M592" s="21"/>
      <c r="N592" s="19" t="s">
        <v>31</v>
      </c>
      <c r="O592" s="23"/>
    </row>
    <row r="593" customFormat="false" ht="77.25" hidden="false" customHeight="false" outlineLevel="0" collapsed="false">
      <c r="A593" s="17" t="e">
        <f aca="false">NA()</f>
        <v>#N/A</v>
      </c>
      <c r="B593" s="17" t="e">
        <f aca="false">NA()</f>
        <v>#N/A</v>
      </c>
      <c r="C593" s="17" t="e">
        <f aca="false">NA()</f>
        <v>#N/A</v>
      </c>
      <c r="F593" s="21" t="s">
        <v>39</v>
      </c>
      <c r="G593" s="19" t="s">
        <v>335</v>
      </c>
      <c r="H593" s="19" t="s">
        <v>41</v>
      </c>
      <c r="I593" s="21" t="s">
        <v>336</v>
      </c>
      <c r="J593" s="21" t="n">
        <v>148</v>
      </c>
      <c r="K593" s="23" t="n">
        <f aca="false">J593/148</f>
        <v>1</v>
      </c>
      <c r="L593" s="23"/>
      <c r="M593" s="21"/>
      <c r="N593" s="19" t="s">
        <v>31</v>
      </c>
      <c r="O593" s="23"/>
    </row>
    <row r="594" customFormat="false" ht="128.25" hidden="false" customHeight="false" outlineLevel="0" collapsed="false">
      <c r="A594" s="17" t="e">
        <f aca="false">NA()</f>
        <v>#N/A</v>
      </c>
      <c r="B594" s="17" t="e">
        <f aca="false">NA()</f>
        <v>#N/A</v>
      </c>
      <c r="C594" s="17" t="e">
        <f aca="false">NA()</f>
        <v>#N/A</v>
      </c>
      <c r="F594" s="21" t="s">
        <v>43</v>
      </c>
      <c r="G594" s="19" t="s">
        <v>44</v>
      </c>
      <c r="H594" s="21" t="s">
        <v>45</v>
      </c>
      <c r="I594" s="21" t="s">
        <v>35</v>
      </c>
      <c r="J594" s="21" t="n">
        <v>4</v>
      </c>
      <c r="K594" s="23" t="n">
        <f aca="false">J594/1</f>
        <v>4</v>
      </c>
      <c r="L594" s="23"/>
      <c r="M594" s="19" t="s">
        <v>46</v>
      </c>
      <c r="N594" s="19" t="s">
        <v>26</v>
      </c>
      <c r="O594" s="23"/>
    </row>
    <row r="595" customFormat="false" ht="16.5" hidden="false" customHeight="true" outlineLevel="0" collapsed="false">
      <c r="A595" s="17" t="e">
        <f aca="false">NA()</f>
        <v>#N/A</v>
      </c>
      <c r="B595" s="17" t="e">
        <f aca="false">NA()</f>
        <v>#N/A</v>
      </c>
      <c r="C595" s="17" t="e">
        <f aca="false">NA()</f>
        <v>#N/A</v>
      </c>
      <c r="F595" s="19" t="s">
        <v>47</v>
      </c>
      <c r="G595" s="19"/>
      <c r="H595" s="19"/>
      <c r="I595" s="19"/>
      <c r="J595" s="19"/>
      <c r="K595" s="21" t="s">
        <v>48</v>
      </c>
      <c r="L595" s="21" t="s">
        <v>49</v>
      </c>
      <c r="M595" s="21" t="s">
        <v>20</v>
      </c>
      <c r="N595" s="21"/>
      <c r="O595" s="23"/>
    </row>
    <row r="596" customFormat="false" ht="77.25" hidden="false" customHeight="false" outlineLevel="0" collapsed="false">
      <c r="A596" s="17" t="e">
        <f aca="false">NA()</f>
        <v>#N/A</v>
      </c>
      <c r="B596" s="17" t="e">
        <f aca="false">NA()</f>
        <v>#N/A</v>
      </c>
      <c r="C596" s="17" t="e">
        <f aca="false">NA()</f>
        <v>#N/A</v>
      </c>
      <c r="F596" s="25" t="s">
        <v>21</v>
      </c>
      <c r="G596" s="19" t="s">
        <v>337</v>
      </c>
      <c r="H596" s="21"/>
      <c r="I596" s="21"/>
      <c r="J596" s="21"/>
      <c r="K596" s="21"/>
      <c r="L596" s="21"/>
      <c r="M596" s="21"/>
      <c r="N596" s="21"/>
      <c r="O596" s="23"/>
    </row>
    <row r="597" customFormat="false" ht="26.25" hidden="false" customHeight="false" outlineLevel="0" collapsed="false">
      <c r="A597" s="17" t="e">
        <f aca="false">NA()</f>
        <v>#N/A</v>
      </c>
      <c r="B597" s="17" t="e">
        <f aca="false">NA()</f>
        <v>#N/A</v>
      </c>
      <c r="C597" s="17" t="e">
        <f aca="false">NA()</f>
        <v>#N/A</v>
      </c>
      <c r="F597" s="25" t="s">
        <v>51</v>
      </c>
      <c r="G597" s="19" t="s">
        <v>52</v>
      </c>
      <c r="H597" s="21" t="s">
        <v>53</v>
      </c>
      <c r="I597" s="26" t="n">
        <v>162</v>
      </c>
      <c r="J597" s="26" t="n">
        <v>162</v>
      </c>
      <c r="K597" s="23" t="n">
        <f aca="false">J597/I597</f>
        <v>1</v>
      </c>
      <c r="L597" s="23" t="n">
        <f aca="false">(K597+K598+K599+K600+K601)/5</f>
        <v>1</v>
      </c>
      <c r="M597" s="21"/>
      <c r="N597" s="19" t="s">
        <v>31</v>
      </c>
      <c r="O597" s="23"/>
    </row>
    <row r="598" customFormat="false" ht="26.25" hidden="false" customHeight="false" outlineLevel="0" collapsed="false">
      <c r="A598" s="17" t="e">
        <f aca="false">NA()</f>
        <v>#N/A</v>
      </c>
      <c r="B598" s="17" t="e">
        <f aca="false">NA()</f>
        <v>#N/A</v>
      </c>
      <c r="C598" s="17" t="e">
        <f aca="false">NA()</f>
        <v>#N/A</v>
      </c>
      <c r="F598" s="25" t="s">
        <v>54</v>
      </c>
      <c r="G598" s="19" t="s">
        <v>55</v>
      </c>
      <c r="H598" s="21" t="s">
        <v>56</v>
      </c>
      <c r="I598" s="27" t="n">
        <v>9827.16</v>
      </c>
      <c r="J598" s="27" t="n">
        <v>9827.16</v>
      </c>
      <c r="K598" s="23" t="n">
        <f aca="false">J598/I598</f>
        <v>1</v>
      </c>
      <c r="L598" s="23"/>
      <c r="M598" s="21"/>
      <c r="N598" s="19" t="s">
        <v>77</v>
      </c>
      <c r="O598" s="23"/>
    </row>
    <row r="599" customFormat="false" ht="15.75" hidden="false" customHeight="false" outlineLevel="0" collapsed="false">
      <c r="A599" s="17" t="e">
        <f aca="false">NA()</f>
        <v>#N/A</v>
      </c>
      <c r="B599" s="17" t="e">
        <f aca="false">NA()</f>
        <v>#N/A</v>
      </c>
      <c r="C599" s="17" t="e">
        <f aca="false">NA()</f>
        <v>#N/A</v>
      </c>
      <c r="F599" s="25" t="s">
        <v>58</v>
      </c>
      <c r="G599" s="19" t="s">
        <v>59</v>
      </c>
      <c r="H599" s="21" t="s">
        <v>60</v>
      </c>
      <c r="I599" s="28" t="n">
        <v>1592</v>
      </c>
      <c r="J599" s="28" t="n">
        <v>1592</v>
      </c>
      <c r="K599" s="23" t="n">
        <f aca="false">J599/I599</f>
        <v>1</v>
      </c>
      <c r="L599" s="23"/>
      <c r="M599" s="21"/>
      <c r="N599" s="21" t="s">
        <v>77</v>
      </c>
      <c r="O599" s="23"/>
    </row>
    <row r="600" customFormat="false" ht="26.25" hidden="false" customHeight="false" outlineLevel="0" collapsed="false">
      <c r="A600" s="17" t="e">
        <f aca="false">NA()</f>
        <v>#N/A</v>
      </c>
      <c r="B600" s="17" t="e">
        <f aca="false">NA()</f>
        <v>#N/A</v>
      </c>
      <c r="C600" s="17" t="e">
        <f aca="false">NA()</f>
        <v>#N/A</v>
      </c>
      <c r="F600" s="25" t="s">
        <v>61</v>
      </c>
      <c r="G600" s="19" t="s">
        <v>62</v>
      </c>
      <c r="H600" s="21" t="s">
        <v>63</v>
      </c>
      <c r="I600" s="29" t="n">
        <v>156</v>
      </c>
      <c r="J600" s="29" t="n">
        <v>156</v>
      </c>
      <c r="K600" s="23" t="n">
        <f aca="false">J600/I600</f>
        <v>1</v>
      </c>
      <c r="L600" s="23"/>
      <c r="M600" s="21"/>
      <c r="N600" s="19" t="s">
        <v>31</v>
      </c>
      <c r="O600" s="23"/>
    </row>
    <row r="601" customFormat="false" ht="26.25" hidden="false" customHeight="false" outlineLevel="0" collapsed="false">
      <c r="A601" s="17" t="e">
        <f aca="false">NA()</f>
        <v>#N/A</v>
      </c>
      <c r="B601" s="17" t="e">
        <f aca="false">NA()</f>
        <v>#N/A</v>
      </c>
      <c r="C601" s="17" t="e">
        <f aca="false">NA()</f>
        <v>#N/A</v>
      </c>
      <c r="F601" s="25" t="s">
        <v>64</v>
      </c>
      <c r="G601" s="19" t="s">
        <v>65</v>
      </c>
      <c r="H601" s="21" t="s">
        <v>66</v>
      </c>
      <c r="I601" s="21" t="n">
        <v>166.4</v>
      </c>
      <c r="J601" s="21" t="n">
        <v>166.4</v>
      </c>
      <c r="K601" s="23" t="n">
        <f aca="false">J601/I601</f>
        <v>1</v>
      </c>
      <c r="L601" s="23"/>
      <c r="M601" s="21"/>
      <c r="N601" s="19" t="s">
        <v>31</v>
      </c>
      <c r="O601" s="23"/>
    </row>
    <row r="602" customFormat="false" ht="15.75" hidden="false" customHeight="false" outlineLevel="0" collapsed="false">
      <c r="A602" s="17" t="e">
        <f aca="false">NA()</f>
        <v>#N/A</v>
      </c>
      <c r="B602" s="17" t="e">
        <f aca="false">NA()</f>
        <v>#N/A</v>
      </c>
      <c r="C602" s="17" t="e">
        <f aca="false">NA()</f>
        <v>#N/A</v>
      </c>
      <c r="F602" s="32"/>
      <c r="G602" s="32"/>
      <c r="H602" s="32"/>
      <c r="I602" s="32"/>
      <c r="J602" s="32"/>
      <c r="K602" s="32"/>
      <c r="L602" s="32"/>
      <c r="M602" s="32"/>
      <c r="N602" s="32"/>
      <c r="O602" s="32"/>
    </row>
    <row r="603" customFormat="false" ht="16.5" hidden="false" customHeight="true" outlineLevel="0" collapsed="false">
      <c r="A603" s="17" t="e">
        <f aca="false">NA()</f>
        <v>#N/A</v>
      </c>
      <c r="B603" s="17" t="e">
        <f aca="false">NA()</f>
        <v>#N/A</v>
      </c>
      <c r="C603" s="17" t="e">
        <f aca="false">NA()</f>
        <v>#N/A</v>
      </c>
      <c r="F603" s="19" t="s">
        <v>338</v>
      </c>
      <c r="G603" s="19"/>
      <c r="H603" s="19"/>
      <c r="I603" s="19"/>
      <c r="J603" s="19"/>
      <c r="K603" s="19"/>
      <c r="L603" s="19"/>
      <c r="M603" s="19"/>
      <c r="N603" s="19"/>
      <c r="O603" s="19"/>
    </row>
    <row r="604" customFormat="false" ht="16.5" hidden="false" customHeight="true" outlineLevel="0" collapsed="false">
      <c r="A604" s="17" t="e">
        <f aca="false">NA()</f>
        <v>#N/A</v>
      </c>
      <c r="B604" s="17" t="e">
        <f aca="false">NA()</f>
        <v>#N/A</v>
      </c>
      <c r="C604" s="17" t="e">
        <f aca="false">NA()</f>
        <v>#N/A</v>
      </c>
      <c r="F604" s="19" t="s">
        <v>16</v>
      </c>
      <c r="G604" s="19"/>
      <c r="H604" s="19"/>
      <c r="I604" s="19"/>
      <c r="J604" s="19"/>
      <c r="K604" s="19"/>
      <c r="L604" s="19"/>
      <c r="M604" s="19"/>
      <c r="N604" s="19"/>
      <c r="O604" s="19"/>
    </row>
    <row r="605" customFormat="false" ht="16.5" hidden="false" customHeight="true" outlineLevel="0" collapsed="false">
      <c r="A605" s="17" t="e">
        <f aca="false">NA()</f>
        <v>#N/A</v>
      </c>
      <c r="B605" s="17" t="e">
        <f aca="false">NA()</f>
        <v>#N/A</v>
      </c>
      <c r="C605" s="17" t="e">
        <f aca="false">NA()</f>
        <v>#N/A</v>
      </c>
      <c r="F605" s="19" t="s">
        <v>17</v>
      </c>
      <c r="G605" s="19"/>
      <c r="H605" s="19"/>
      <c r="I605" s="19"/>
      <c r="J605" s="19"/>
      <c r="K605" s="19" t="s">
        <v>18</v>
      </c>
      <c r="L605" s="19" t="s">
        <v>19</v>
      </c>
      <c r="M605" s="19" t="s">
        <v>20</v>
      </c>
      <c r="N605" s="19"/>
      <c r="O605" s="19"/>
    </row>
    <row r="606" customFormat="false" ht="90" hidden="false" customHeight="false" outlineLevel="0" collapsed="false">
      <c r="A606" s="17" t="e">
        <f aca="false">NA()</f>
        <v>#N/A</v>
      </c>
      <c r="B606" s="17" t="e">
        <f aca="false">NA()</f>
        <v>#N/A</v>
      </c>
      <c r="C606" s="17" t="e">
        <f aca="false">NA()</f>
        <v>#N/A</v>
      </c>
      <c r="F606" s="21" t="s">
        <v>21</v>
      </c>
      <c r="G606" s="19" t="s">
        <v>22</v>
      </c>
      <c r="H606" s="21" t="s">
        <v>23</v>
      </c>
      <c r="I606" s="21" t="s">
        <v>24</v>
      </c>
      <c r="J606" s="21" t="n">
        <v>20</v>
      </c>
      <c r="K606" s="23" t="n">
        <f aca="false">J606/20</f>
        <v>1</v>
      </c>
      <c r="L606" s="23" t="n">
        <f aca="false">(K606+K607+K608+K609+K610+K611)/6</f>
        <v>1</v>
      </c>
      <c r="M606" s="21"/>
      <c r="N606" s="19" t="s">
        <v>26</v>
      </c>
      <c r="O606" s="23" t="n">
        <f aca="false">(L606+L614)/2</f>
        <v>1</v>
      </c>
    </row>
    <row r="607" customFormat="false" ht="51.75" hidden="false" customHeight="false" outlineLevel="0" collapsed="false">
      <c r="A607" s="17" t="e">
        <f aca="false">NA()</f>
        <v>#N/A</v>
      </c>
      <c r="B607" s="17" t="e">
        <f aca="false">NA()</f>
        <v>#N/A</v>
      </c>
      <c r="C607" s="17" t="e">
        <f aca="false">NA()</f>
        <v>#N/A</v>
      </c>
      <c r="F607" s="21" t="s">
        <v>27</v>
      </c>
      <c r="G607" s="19" t="s">
        <v>339</v>
      </c>
      <c r="H607" s="21" t="s">
        <v>29</v>
      </c>
      <c r="I607" s="21" t="s">
        <v>310</v>
      </c>
      <c r="J607" s="24" t="n">
        <v>2900</v>
      </c>
      <c r="K607" s="23" t="n">
        <f aca="false">J607/2900</f>
        <v>1</v>
      </c>
      <c r="L607" s="23"/>
      <c r="M607" s="21"/>
      <c r="N607" s="19" t="s">
        <v>31</v>
      </c>
      <c r="O607" s="23"/>
    </row>
    <row r="608" customFormat="false" ht="128.25" hidden="false" customHeight="false" outlineLevel="0" collapsed="false">
      <c r="A608" s="17" t="e">
        <f aca="false">NA()</f>
        <v>#N/A</v>
      </c>
      <c r="B608" s="17" t="e">
        <f aca="false">NA()</f>
        <v>#N/A</v>
      </c>
      <c r="C608" s="17" t="e">
        <f aca="false">NA()</f>
        <v>#N/A</v>
      </c>
      <c r="F608" s="21" t="s">
        <v>32</v>
      </c>
      <c r="G608" s="19" t="s">
        <v>340</v>
      </c>
      <c r="H608" s="19" t="s">
        <v>34</v>
      </c>
      <c r="I608" s="21" t="s">
        <v>35</v>
      </c>
      <c r="J608" s="21" t="n">
        <v>1</v>
      </c>
      <c r="K608" s="23" t="n">
        <f aca="false">J608/1</f>
        <v>1</v>
      </c>
      <c r="L608" s="23"/>
      <c r="M608" s="21"/>
      <c r="N608" s="19" t="s">
        <v>31</v>
      </c>
      <c r="O608" s="23"/>
    </row>
    <row r="609" customFormat="false" ht="115.5" hidden="false" customHeight="false" outlineLevel="0" collapsed="false">
      <c r="A609" s="17" t="e">
        <f aca="false">NA()</f>
        <v>#N/A</v>
      </c>
      <c r="B609" s="17" t="e">
        <f aca="false">NA()</f>
        <v>#N/A</v>
      </c>
      <c r="C609" s="17" t="e">
        <f aca="false">NA()</f>
        <v>#N/A</v>
      </c>
      <c r="F609" s="21" t="s">
        <v>36</v>
      </c>
      <c r="G609" s="19" t="s">
        <v>341</v>
      </c>
      <c r="H609" s="19" t="s">
        <v>38</v>
      </c>
      <c r="I609" s="21" t="s">
        <v>35</v>
      </c>
      <c r="J609" s="21" t="n">
        <v>1</v>
      </c>
      <c r="K609" s="23" t="n">
        <f aca="false">J609/1</f>
        <v>1</v>
      </c>
      <c r="L609" s="23"/>
      <c r="M609" s="21"/>
      <c r="N609" s="19" t="s">
        <v>31</v>
      </c>
      <c r="O609" s="23"/>
    </row>
    <row r="610" customFormat="false" ht="77.25" hidden="false" customHeight="false" outlineLevel="0" collapsed="false">
      <c r="A610" s="17" t="e">
        <f aca="false">NA()</f>
        <v>#N/A</v>
      </c>
      <c r="B610" s="17" t="e">
        <f aca="false">NA()</f>
        <v>#N/A</v>
      </c>
      <c r="C610" s="17" t="e">
        <f aca="false">NA()</f>
        <v>#N/A</v>
      </c>
      <c r="F610" s="21" t="s">
        <v>39</v>
      </c>
      <c r="G610" s="19" t="s">
        <v>342</v>
      </c>
      <c r="H610" s="19" t="s">
        <v>41</v>
      </c>
      <c r="I610" s="21" t="s">
        <v>343</v>
      </c>
      <c r="J610" s="21" t="n">
        <v>182</v>
      </c>
      <c r="K610" s="23" t="n">
        <f aca="false">J610/182</f>
        <v>1</v>
      </c>
      <c r="L610" s="23"/>
      <c r="M610" s="21"/>
      <c r="N610" s="19" t="s">
        <v>31</v>
      </c>
      <c r="O610" s="23"/>
    </row>
    <row r="611" customFormat="false" ht="128.25" hidden="false" customHeight="false" outlineLevel="0" collapsed="false">
      <c r="A611" s="17" t="e">
        <f aca="false">NA()</f>
        <v>#N/A</v>
      </c>
      <c r="B611" s="17" t="e">
        <f aca="false">NA()</f>
        <v>#N/A</v>
      </c>
      <c r="C611" s="17" t="e">
        <f aca="false">NA()</f>
        <v>#N/A</v>
      </c>
      <c r="F611" s="21" t="s">
        <v>43</v>
      </c>
      <c r="G611" s="19" t="s">
        <v>44</v>
      </c>
      <c r="H611" s="21" t="s">
        <v>45</v>
      </c>
      <c r="I611" s="21" t="s">
        <v>35</v>
      </c>
      <c r="J611" s="21" t="n">
        <v>1</v>
      </c>
      <c r="K611" s="23" t="n">
        <f aca="false">J611/1</f>
        <v>1</v>
      </c>
      <c r="L611" s="23"/>
      <c r="M611" s="21"/>
      <c r="N611" s="19" t="s">
        <v>26</v>
      </c>
      <c r="O611" s="23"/>
    </row>
    <row r="612" customFormat="false" ht="16.5" hidden="false" customHeight="true" outlineLevel="0" collapsed="false">
      <c r="A612" s="17" t="e">
        <f aca="false">NA()</f>
        <v>#N/A</v>
      </c>
      <c r="B612" s="17" t="e">
        <f aca="false">NA()</f>
        <v>#N/A</v>
      </c>
      <c r="C612" s="17" t="e">
        <f aca="false">NA()</f>
        <v>#N/A</v>
      </c>
      <c r="F612" s="19" t="s">
        <v>47</v>
      </c>
      <c r="G612" s="19"/>
      <c r="H612" s="19"/>
      <c r="I612" s="19"/>
      <c r="J612" s="19"/>
      <c r="K612" s="21" t="s">
        <v>48</v>
      </c>
      <c r="L612" s="21" t="s">
        <v>49</v>
      </c>
      <c r="M612" s="21" t="s">
        <v>20</v>
      </c>
      <c r="N612" s="21"/>
      <c r="O612" s="23"/>
    </row>
    <row r="613" customFormat="false" ht="77.25" hidden="false" customHeight="false" outlineLevel="0" collapsed="false">
      <c r="A613" s="17" t="e">
        <f aca="false">NA()</f>
        <v>#N/A</v>
      </c>
      <c r="B613" s="17" t="e">
        <f aca="false">NA()</f>
        <v>#N/A</v>
      </c>
      <c r="C613" s="17" t="e">
        <f aca="false">NA()</f>
        <v>#N/A</v>
      </c>
      <c r="F613" s="25" t="s">
        <v>21</v>
      </c>
      <c r="G613" s="19" t="s">
        <v>344</v>
      </c>
      <c r="H613" s="21"/>
      <c r="I613" s="21"/>
      <c r="J613" s="21"/>
      <c r="K613" s="21"/>
      <c r="L613" s="21"/>
      <c r="M613" s="21"/>
      <c r="N613" s="21"/>
      <c r="O613" s="23"/>
    </row>
    <row r="614" customFormat="false" ht="26.25" hidden="false" customHeight="false" outlineLevel="0" collapsed="false">
      <c r="A614" s="17" t="e">
        <f aca="false">NA()</f>
        <v>#N/A</v>
      </c>
      <c r="B614" s="17" t="e">
        <f aca="false">NA()</f>
        <v>#N/A</v>
      </c>
      <c r="C614" s="17" t="e">
        <f aca="false">NA()</f>
        <v>#N/A</v>
      </c>
      <c r="F614" s="25" t="s">
        <v>51</v>
      </c>
      <c r="G614" s="19" t="s">
        <v>52</v>
      </c>
      <c r="H614" s="21" t="s">
        <v>53</v>
      </c>
      <c r="I614" s="26" t="n">
        <v>190</v>
      </c>
      <c r="J614" s="26" t="n">
        <v>190</v>
      </c>
      <c r="K614" s="23" t="n">
        <f aca="false">J614/I614</f>
        <v>1</v>
      </c>
      <c r="L614" s="23" t="n">
        <f aca="false">(K614+K615+K616+K617+K618)/5</f>
        <v>1</v>
      </c>
      <c r="M614" s="21"/>
      <c r="N614" s="19" t="s">
        <v>31</v>
      </c>
      <c r="O614" s="23"/>
    </row>
    <row r="615" customFormat="false" ht="26.25" hidden="false" customHeight="false" outlineLevel="0" collapsed="false">
      <c r="A615" s="17" t="e">
        <f aca="false">NA()</f>
        <v>#N/A</v>
      </c>
      <c r="B615" s="17" t="e">
        <f aca="false">NA()</f>
        <v>#N/A</v>
      </c>
      <c r="C615" s="17" t="e">
        <f aca="false">NA()</f>
        <v>#N/A</v>
      </c>
      <c r="F615" s="25" t="s">
        <v>54</v>
      </c>
      <c r="G615" s="19" t="s">
        <v>345</v>
      </c>
      <c r="H615" s="21" t="s">
        <v>56</v>
      </c>
      <c r="I615" s="27" t="n">
        <v>7313.68</v>
      </c>
      <c r="J615" s="27" t="n">
        <v>7313.68</v>
      </c>
      <c r="K615" s="23" t="n">
        <f aca="false">J615/I615</f>
        <v>1</v>
      </c>
      <c r="L615" s="23"/>
      <c r="M615" s="21"/>
      <c r="N615" s="19" t="s">
        <v>77</v>
      </c>
      <c r="O615" s="23"/>
    </row>
    <row r="616" customFormat="false" ht="15.75" hidden="false" customHeight="false" outlineLevel="0" collapsed="false">
      <c r="A616" s="17" t="e">
        <f aca="false">NA()</f>
        <v>#N/A</v>
      </c>
      <c r="B616" s="17" t="e">
        <f aca="false">NA()</f>
        <v>#N/A</v>
      </c>
      <c r="C616" s="17" t="e">
        <f aca="false">NA()</f>
        <v>#N/A</v>
      </c>
      <c r="F616" s="25" t="s">
        <v>58</v>
      </c>
      <c r="G616" s="19" t="s">
        <v>59</v>
      </c>
      <c r="H616" s="21" t="s">
        <v>60</v>
      </c>
      <c r="I616" s="28" t="n">
        <v>1389.6</v>
      </c>
      <c r="J616" s="28" t="n">
        <v>1389.6</v>
      </c>
      <c r="K616" s="23" t="n">
        <f aca="false">J616/I616</f>
        <v>1</v>
      </c>
      <c r="L616" s="23"/>
      <c r="M616" s="21"/>
      <c r="N616" s="21" t="s">
        <v>77</v>
      </c>
      <c r="O616" s="23"/>
    </row>
    <row r="617" customFormat="false" ht="26.25" hidden="false" customHeight="false" outlineLevel="0" collapsed="false">
      <c r="A617" s="17" t="e">
        <f aca="false">NA()</f>
        <v>#N/A</v>
      </c>
      <c r="B617" s="17" t="e">
        <f aca="false">NA()</f>
        <v>#N/A</v>
      </c>
      <c r="C617" s="17" t="e">
        <f aca="false">NA()</f>
        <v>#N/A</v>
      </c>
      <c r="F617" s="25" t="s">
        <v>61</v>
      </c>
      <c r="G617" s="19" t="s">
        <v>346</v>
      </c>
      <c r="H617" s="21" t="s">
        <v>63</v>
      </c>
      <c r="I617" s="29" t="n">
        <v>208</v>
      </c>
      <c r="J617" s="29" t="n">
        <v>208</v>
      </c>
      <c r="K617" s="23" t="n">
        <f aca="false">J617/I617</f>
        <v>1</v>
      </c>
      <c r="L617" s="23"/>
      <c r="M617" s="21"/>
      <c r="N617" s="19" t="s">
        <v>31</v>
      </c>
      <c r="O617" s="23"/>
    </row>
    <row r="618" customFormat="false" ht="26.25" hidden="false" customHeight="false" outlineLevel="0" collapsed="false">
      <c r="A618" s="17" t="e">
        <f aca="false">NA()</f>
        <v>#N/A</v>
      </c>
      <c r="B618" s="17" t="e">
        <f aca="false">NA()</f>
        <v>#N/A</v>
      </c>
      <c r="C618" s="17" t="e">
        <f aca="false">NA()</f>
        <v>#N/A</v>
      </c>
      <c r="F618" s="25" t="s">
        <v>64</v>
      </c>
      <c r="G618" s="19" t="s">
        <v>347</v>
      </c>
      <c r="H618" s="21" t="s">
        <v>66</v>
      </c>
      <c r="I618" s="21" t="n">
        <v>150.8</v>
      </c>
      <c r="J618" s="21" t="n">
        <v>150.8</v>
      </c>
      <c r="K618" s="23" t="n">
        <f aca="false">J618/I618</f>
        <v>1</v>
      </c>
      <c r="L618" s="23"/>
      <c r="M618" s="21"/>
      <c r="N618" s="19" t="s">
        <v>31</v>
      </c>
      <c r="O618" s="23"/>
    </row>
    <row r="619" customFormat="false" ht="15.75" hidden="false" customHeight="false" outlineLevel="0" collapsed="false">
      <c r="A619" s="17" t="e">
        <f aca="false">NA()</f>
        <v>#N/A</v>
      </c>
      <c r="B619" s="17" t="e">
        <f aca="false">NA()</f>
        <v>#N/A</v>
      </c>
      <c r="C619" s="17" t="e">
        <f aca="false">NA()</f>
        <v>#N/A</v>
      </c>
      <c r="F619" s="32"/>
      <c r="G619" s="32"/>
      <c r="H619" s="32"/>
      <c r="I619" s="32"/>
      <c r="J619" s="32"/>
      <c r="K619" s="32"/>
      <c r="L619" s="32"/>
      <c r="M619" s="32"/>
      <c r="N619" s="32"/>
      <c r="O619" s="32"/>
    </row>
    <row r="620" customFormat="false" ht="16.5" hidden="false" customHeight="true" outlineLevel="0" collapsed="false">
      <c r="A620" s="17" t="e">
        <f aca="false">NA()</f>
        <v>#N/A</v>
      </c>
      <c r="B620" s="17" t="e">
        <f aca="false">NA()</f>
        <v>#N/A</v>
      </c>
      <c r="C620" s="17" t="e">
        <f aca="false">NA()</f>
        <v>#N/A</v>
      </c>
      <c r="F620" s="19" t="s">
        <v>348</v>
      </c>
      <c r="G620" s="19"/>
      <c r="H620" s="19"/>
      <c r="I620" s="19"/>
      <c r="J620" s="19"/>
      <c r="K620" s="19"/>
      <c r="L620" s="19"/>
      <c r="M620" s="19"/>
      <c r="N620" s="19"/>
      <c r="O620" s="19"/>
    </row>
    <row r="621" customFormat="false" ht="16.5" hidden="false" customHeight="true" outlineLevel="0" collapsed="false">
      <c r="A621" s="17" t="e">
        <f aca="false">NA()</f>
        <v>#N/A</v>
      </c>
      <c r="B621" s="17" t="e">
        <f aca="false">NA()</f>
        <v>#N/A</v>
      </c>
      <c r="C621" s="17" t="e">
        <f aca="false">NA()</f>
        <v>#N/A</v>
      </c>
      <c r="F621" s="19" t="s">
        <v>16</v>
      </c>
      <c r="G621" s="19"/>
      <c r="H621" s="19"/>
      <c r="I621" s="19"/>
      <c r="J621" s="19"/>
      <c r="K621" s="19"/>
      <c r="L621" s="19"/>
      <c r="M621" s="19"/>
      <c r="N621" s="19"/>
      <c r="O621" s="19"/>
    </row>
    <row r="622" customFormat="false" ht="16.5" hidden="false" customHeight="true" outlineLevel="0" collapsed="false">
      <c r="A622" s="17" t="e">
        <f aca="false">NA()</f>
        <v>#N/A</v>
      </c>
      <c r="B622" s="17" t="e">
        <f aca="false">NA()</f>
        <v>#N/A</v>
      </c>
      <c r="C622" s="17" t="e">
        <f aca="false">NA()</f>
        <v>#N/A</v>
      </c>
      <c r="F622" s="19" t="s">
        <v>17</v>
      </c>
      <c r="G622" s="19"/>
      <c r="H622" s="19"/>
      <c r="I622" s="19"/>
      <c r="J622" s="19"/>
      <c r="K622" s="19" t="s">
        <v>18</v>
      </c>
      <c r="L622" s="19" t="s">
        <v>19</v>
      </c>
      <c r="M622" s="19" t="s">
        <v>20</v>
      </c>
      <c r="N622" s="19"/>
      <c r="O622" s="19"/>
    </row>
    <row r="623" customFormat="false" ht="90" hidden="false" customHeight="false" outlineLevel="0" collapsed="false">
      <c r="A623" s="17" t="e">
        <f aca="false">NA()</f>
        <v>#N/A</v>
      </c>
      <c r="B623" s="17" t="e">
        <f aca="false">NA()</f>
        <v>#N/A</v>
      </c>
      <c r="C623" s="17" t="e">
        <f aca="false">NA()</f>
        <v>#N/A</v>
      </c>
      <c r="F623" s="21" t="s">
        <v>21</v>
      </c>
      <c r="G623" s="19" t="s">
        <v>22</v>
      </c>
      <c r="H623" s="21" t="s">
        <v>23</v>
      </c>
      <c r="I623" s="21" t="s">
        <v>24</v>
      </c>
      <c r="J623" s="21" t="n">
        <v>57</v>
      </c>
      <c r="K623" s="23" t="n">
        <f aca="false">J623/20</f>
        <v>2.85</v>
      </c>
      <c r="L623" s="23" t="n">
        <f aca="false">(K623+K624+K625+K626+K627+K628)/6</f>
        <v>1.30833333333333</v>
      </c>
      <c r="M623" s="19" t="s">
        <v>25</v>
      </c>
      <c r="N623" s="19" t="s">
        <v>26</v>
      </c>
      <c r="O623" s="23" t="n">
        <f aca="false">(L623+L631)/2</f>
        <v>1.15572916666667</v>
      </c>
    </row>
    <row r="624" customFormat="false" ht="51.75" hidden="false" customHeight="false" outlineLevel="0" collapsed="false">
      <c r="A624" s="17" t="e">
        <f aca="false">NA()</f>
        <v>#N/A</v>
      </c>
      <c r="B624" s="17" t="e">
        <f aca="false">NA()</f>
        <v>#N/A</v>
      </c>
      <c r="C624" s="17" t="e">
        <f aca="false">NA()</f>
        <v>#N/A</v>
      </c>
      <c r="F624" s="21" t="s">
        <v>27</v>
      </c>
      <c r="G624" s="19" t="s">
        <v>349</v>
      </c>
      <c r="H624" s="21" t="s">
        <v>29</v>
      </c>
      <c r="I624" s="21" t="s">
        <v>124</v>
      </c>
      <c r="J624" s="24" t="n">
        <v>3200</v>
      </c>
      <c r="K624" s="23" t="n">
        <f aca="false">J624/3200</f>
        <v>1</v>
      </c>
      <c r="L624" s="23"/>
      <c r="M624" s="21"/>
      <c r="N624" s="19" t="s">
        <v>31</v>
      </c>
      <c r="O624" s="23"/>
    </row>
    <row r="625" customFormat="false" ht="115.5" hidden="false" customHeight="false" outlineLevel="0" collapsed="false">
      <c r="A625" s="17" t="e">
        <f aca="false">NA()</f>
        <v>#N/A</v>
      </c>
      <c r="B625" s="17" t="e">
        <f aca="false">NA()</f>
        <v>#N/A</v>
      </c>
      <c r="C625" s="17" t="e">
        <f aca="false">NA()</f>
        <v>#N/A</v>
      </c>
      <c r="F625" s="21" t="s">
        <v>32</v>
      </c>
      <c r="G625" s="19" t="s">
        <v>350</v>
      </c>
      <c r="H625" s="19" t="s">
        <v>34</v>
      </c>
      <c r="I625" s="21" t="s">
        <v>35</v>
      </c>
      <c r="J625" s="21" t="n">
        <v>1</v>
      </c>
      <c r="K625" s="23" t="n">
        <f aca="false">J625/1</f>
        <v>1</v>
      </c>
      <c r="L625" s="23"/>
      <c r="M625" s="21"/>
      <c r="N625" s="19" t="s">
        <v>31</v>
      </c>
      <c r="O625" s="23"/>
    </row>
    <row r="626" customFormat="false" ht="128.25" hidden="false" customHeight="false" outlineLevel="0" collapsed="false">
      <c r="A626" s="17" t="e">
        <f aca="false">NA()</f>
        <v>#N/A</v>
      </c>
      <c r="B626" s="17" t="e">
        <f aca="false">NA()</f>
        <v>#N/A</v>
      </c>
      <c r="C626" s="17" t="e">
        <f aca="false">NA()</f>
        <v>#N/A</v>
      </c>
      <c r="F626" s="21" t="s">
        <v>36</v>
      </c>
      <c r="G626" s="19" t="s">
        <v>351</v>
      </c>
      <c r="H626" s="19" t="s">
        <v>38</v>
      </c>
      <c r="I626" s="21" t="s">
        <v>35</v>
      </c>
      <c r="J626" s="21" t="n">
        <v>1</v>
      </c>
      <c r="K626" s="23" t="n">
        <f aca="false">J626/1</f>
        <v>1</v>
      </c>
      <c r="L626" s="23"/>
      <c r="M626" s="21"/>
      <c r="N626" s="19" t="s">
        <v>31</v>
      </c>
      <c r="O626" s="23"/>
    </row>
    <row r="627" customFormat="false" ht="77.25" hidden="false" customHeight="false" outlineLevel="0" collapsed="false">
      <c r="A627" s="17" t="e">
        <f aca="false">NA()</f>
        <v>#N/A</v>
      </c>
      <c r="B627" s="17" t="e">
        <f aca="false">NA()</f>
        <v>#N/A</v>
      </c>
      <c r="C627" s="17" t="e">
        <f aca="false">NA()</f>
        <v>#N/A</v>
      </c>
      <c r="F627" s="21" t="s">
        <v>39</v>
      </c>
      <c r="G627" s="19" t="s">
        <v>352</v>
      </c>
      <c r="H627" s="19" t="s">
        <v>41</v>
      </c>
      <c r="I627" s="21" t="s">
        <v>353</v>
      </c>
      <c r="J627" s="21" t="n">
        <v>51</v>
      </c>
      <c r="K627" s="23" t="n">
        <f aca="false">J627/51</f>
        <v>1</v>
      </c>
      <c r="L627" s="23"/>
      <c r="M627" s="21"/>
      <c r="N627" s="19" t="s">
        <v>31</v>
      </c>
      <c r="O627" s="23"/>
    </row>
    <row r="628" customFormat="false" ht="128.25" hidden="false" customHeight="false" outlineLevel="0" collapsed="false">
      <c r="A628" s="17" t="e">
        <f aca="false">NA()</f>
        <v>#N/A</v>
      </c>
      <c r="B628" s="17" t="e">
        <f aca="false">NA()</f>
        <v>#N/A</v>
      </c>
      <c r="C628" s="17" t="e">
        <f aca="false">NA()</f>
        <v>#N/A</v>
      </c>
      <c r="F628" s="21" t="s">
        <v>43</v>
      </c>
      <c r="G628" s="19" t="s">
        <v>44</v>
      </c>
      <c r="H628" s="21" t="s">
        <v>45</v>
      </c>
      <c r="I628" s="21" t="s">
        <v>35</v>
      </c>
      <c r="J628" s="21" t="n">
        <v>1</v>
      </c>
      <c r="K628" s="23" t="n">
        <f aca="false">J628/1</f>
        <v>1</v>
      </c>
      <c r="L628" s="23"/>
      <c r="M628" s="21"/>
      <c r="N628" s="19" t="s">
        <v>26</v>
      </c>
      <c r="O628" s="23"/>
    </row>
    <row r="629" customFormat="false" ht="16.5" hidden="false" customHeight="true" outlineLevel="0" collapsed="false">
      <c r="A629" s="17" t="e">
        <f aca="false">NA()</f>
        <v>#N/A</v>
      </c>
      <c r="B629" s="17" t="e">
        <f aca="false">NA()</f>
        <v>#N/A</v>
      </c>
      <c r="C629" s="17" t="e">
        <f aca="false">NA()</f>
        <v>#N/A</v>
      </c>
      <c r="F629" s="19" t="s">
        <v>47</v>
      </c>
      <c r="G629" s="19"/>
      <c r="H629" s="19"/>
      <c r="I629" s="19"/>
      <c r="J629" s="19"/>
      <c r="K629" s="21" t="s">
        <v>48</v>
      </c>
      <c r="L629" s="21" t="s">
        <v>49</v>
      </c>
      <c r="M629" s="21" t="s">
        <v>20</v>
      </c>
      <c r="N629" s="21"/>
      <c r="O629" s="23"/>
    </row>
    <row r="630" customFormat="false" ht="77.25" hidden="false" customHeight="false" outlineLevel="0" collapsed="false">
      <c r="A630" s="17" t="e">
        <f aca="false">NA()</f>
        <v>#N/A</v>
      </c>
      <c r="B630" s="17" t="e">
        <f aca="false">NA()</f>
        <v>#N/A</v>
      </c>
      <c r="C630" s="17" t="e">
        <f aca="false">NA()</f>
        <v>#N/A</v>
      </c>
      <c r="F630" s="25" t="s">
        <v>21</v>
      </c>
      <c r="G630" s="19" t="s">
        <v>354</v>
      </c>
      <c r="H630" s="21"/>
      <c r="I630" s="21"/>
      <c r="J630" s="21"/>
      <c r="K630" s="21"/>
      <c r="L630" s="21"/>
      <c r="M630" s="21"/>
      <c r="N630" s="21"/>
      <c r="O630" s="23"/>
    </row>
    <row r="631" customFormat="false" ht="26.25" hidden="false" customHeight="false" outlineLevel="0" collapsed="false">
      <c r="A631" s="17" t="e">
        <f aca="false">NA()</f>
        <v>#N/A</v>
      </c>
      <c r="B631" s="17" t="e">
        <f aca="false">NA()</f>
        <v>#N/A</v>
      </c>
      <c r="C631" s="17" t="e">
        <f aca="false">NA()</f>
        <v>#N/A</v>
      </c>
      <c r="F631" s="25" t="s">
        <v>51</v>
      </c>
      <c r="G631" s="19" t="s">
        <v>52</v>
      </c>
      <c r="H631" s="21" t="s">
        <v>53</v>
      </c>
      <c r="I631" s="26" t="n">
        <v>250</v>
      </c>
      <c r="J631" s="26" t="n">
        <v>250</v>
      </c>
      <c r="K631" s="23" t="n">
        <f aca="false">J631/I631</f>
        <v>1</v>
      </c>
      <c r="L631" s="23" t="n">
        <f aca="false">(K631+K632+K633+K634+K635)/5</f>
        <v>1.003125</v>
      </c>
      <c r="M631" s="19"/>
      <c r="N631" s="19" t="s">
        <v>31</v>
      </c>
      <c r="O631" s="23"/>
    </row>
    <row r="632" customFormat="false" ht="26.25" hidden="false" customHeight="false" outlineLevel="0" collapsed="false">
      <c r="A632" s="17" t="e">
        <f aca="false">NA()</f>
        <v>#N/A</v>
      </c>
      <c r="B632" s="17" t="e">
        <f aca="false">NA()</f>
        <v>#N/A</v>
      </c>
      <c r="C632" s="17" t="e">
        <f aca="false">NA()</f>
        <v>#N/A</v>
      </c>
      <c r="F632" s="25" t="s">
        <v>54</v>
      </c>
      <c r="G632" s="19" t="s">
        <v>55</v>
      </c>
      <c r="H632" s="21" t="s">
        <v>56</v>
      </c>
      <c r="I632" s="27" t="n">
        <v>9946.8</v>
      </c>
      <c r="J632" s="27" t="n">
        <v>9946.8</v>
      </c>
      <c r="K632" s="23" t="n">
        <f aca="false">J632/I632</f>
        <v>1</v>
      </c>
      <c r="L632" s="23"/>
      <c r="M632" s="21"/>
      <c r="N632" s="19" t="s">
        <v>77</v>
      </c>
      <c r="O632" s="23"/>
    </row>
    <row r="633" customFormat="false" ht="15.75" hidden="false" customHeight="false" outlineLevel="0" collapsed="false">
      <c r="A633" s="17" t="e">
        <f aca="false">NA()</f>
        <v>#N/A</v>
      </c>
      <c r="B633" s="17" t="e">
        <f aca="false">NA()</f>
        <v>#N/A</v>
      </c>
      <c r="C633" s="17" t="e">
        <f aca="false">NA()</f>
        <v>#N/A</v>
      </c>
      <c r="F633" s="25" t="s">
        <v>58</v>
      </c>
      <c r="G633" s="19" t="s">
        <v>59</v>
      </c>
      <c r="H633" s="21" t="s">
        <v>60</v>
      </c>
      <c r="I633" s="28" t="n">
        <v>2486.7</v>
      </c>
      <c r="J633" s="28" t="n">
        <v>2486.7</v>
      </c>
      <c r="K633" s="23" t="n">
        <f aca="false">J633/I633</f>
        <v>1</v>
      </c>
      <c r="L633" s="23"/>
      <c r="M633" s="21"/>
      <c r="N633" s="21" t="s">
        <v>77</v>
      </c>
      <c r="O633" s="23"/>
    </row>
    <row r="634" customFormat="false" ht="26.25" hidden="false" customHeight="false" outlineLevel="0" collapsed="false">
      <c r="A634" s="17" t="e">
        <f aca="false">NA()</f>
        <v>#N/A</v>
      </c>
      <c r="B634" s="17" t="e">
        <f aca="false">NA()</f>
        <v>#N/A</v>
      </c>
      <c r="C634" s="17" t="e">
        <f aca="false">NA()</f>
        <v>#N/A</v>
      </c>
      <c r="F634" s="25" t="s">
        <v>61</v>
      </c>
      <c r="G634" s="19" t="s">
        <v>62</v>
      </c>
      <c r="H634" s="21" t="s">
        <v>63</v>
      </c>
      <c r="I634" s="29" t="n">
        <v>208</v>
      </c>
      <c r="J634" s="29" t="n">
        <v>208</v>
      </c>
      <c r="K634" s="23" t="n">
        <f aca="false">J634/I634</f>
        <v>1</v>
      </c>
      <c r="L634" s="23"/>
      <c r="M634" s="21"/>
      <c r="N634" s="19" t="s">
        <v>31</v>
      </c>
      <c r="O634" s="23"/>
    </row>
    <row r="635" customFormat="false" ht="26.25" hidden="false" customHeight="false" outlineLevel="0" collapsed="false">
      <c r="A635" s="17" t="e">
        <f aca="false">NA()</f>
        <v>#N/A</v>
      </c>
      <c r="B635" s="17" t="e">
        <f aca="false">NA()</f>
        <v>#N/A</v>
      </c>
      <c r="C635" s="17" t="e">
        <f aca="false">NA()</f>
        <v>#N/A</v>
      </c>
      <c r="F635" s="25" t="s">
        <v>64</v>
      </c>
      <c r="G635" s="19" t="s">
        <v>65</v>
      </c>
      <c r="H635" s="21" t="s">
        <v>66</v>
      </c>
      <c r="I635" s="21" t="n">
        <v>166.4</v>
      </c>
      <c r="J635" s="21" t="n">
        <v>169</v>
      </c>
      <c r="K635" s="23" t="n">
        <f aca="false">J635/I635</f>
        <v>1.015625</v>
      </c>
      <c r="L635" s="23"/>
      <c r="M635" s="19"/>
      <c r="N635" s="19" t="s">
        <v>31</v>
      </c>
      <c r="O635" s="23"/>
    </row>
    <row r="636" customFormat="false" ht="15.75" hidden="false" customHeight="false" outlineLevel="0" collapsed="false">
      <c r="A636" s="17" t="e">
        <f aca="false">NA()</f>
        <v>#N/A</v>
      </c>
      <c r="B636" s="17" t="e">
        <f aca="false">NA()</f>
        <v>#N/A</v>
      </c>
      <c r="C636" s="17" t="e">
        <f aca="false">NA()</f>
        <v>#N/A</v>
      </c>
      <c r="F636" s="32"/>
      <c r="G636" s="32"/>
      <c r="H636" s="32"/>
      <c r="I636" s="32"/>
      <c r="J636" s="32"/>
      <c r="K636" s="32"/>
      <c r="L636" s="32"/>
      <c r="M636" s="32"/>
      <c r="N636" s="32"/>
      <c r="O636" s="32"/>
    </row>
    <row r="637" customFormat="false" ht="16.5" hidden="false" customHeight="true" outlineLevel="0" collapsed="false">
      <c r="A637" s="17" t="e">
        <f aca="false">NA()</f>
        <v>#N/A</v>
      </c>
      <c r="B637" s="17" t="e">
        <f aca="false">NA()</f>
        <v>#N/A</v>
      </c>
      <c r="C637" s="17" t="e">
        <f aca="false">NA()</f>
        <v>#N/A</v>
      </c>
      <c r="F637" s="19" t="s">
        <v>355</v>
      </c>
      <c r="G637" s="19"/>
      <c r="H637" s="19"/>
      <c r="I637" s="19"/>
      <c r="J637" s="19"/>
      <c r="K637" s="19"/>
      <c r="L637" s="19"/>
      <c r="M637" s="19"/>
      <c r="N637" s="19"/>
      <c r="O637" s="19"/>
    </row>
    <row r="638" customFormat="false" ht="16.5" hidden="false" customHeight="true" outlineLevel="0" collapsed="false">
      <c r="A638" s="17" t="e">
        <f aca="false">NA()</f>
        <v>#N/A</v>
      </c>
      <c r="B638" s="17" t="e">
        <f aca="false">NA()</f>
        <v>#N/A</v>
      </c>
      <c r="C638" s="17" t="e">
        <f aca="false">NA()</f>
        <v>#N/A</v>
      </c>
      <c r="F638" s="19" t="s">
        <v>16</v>
      </c>
      <c r="G638" s="19"/>
      <c r="H638" s="19"/>
      <c r="I638" s="19"/>
      <c r="J638" s="19"/>
      <c r="K638" s="19"/>
      <c r="L638" s="19"/>
      <c r="M638" s="19"/>
      <c r="N638" s="19"/>
      <c r="O638" s="19"/>
    </row>
    <row r="639" customFormat="false" ht="16.5" hidden="false" customHeight="true" outlineLevel="0" collapsed="false">
      <c r="A639" s="17" t="e">
        <f aca="false">NA()</f>
        <v>#N/A</v>
      </c>
      <c r="B639" s="17" t="e">
        <f aca="false">NA()</f>
        <v>#N/A</v>
      </c>
      <c r="C639" s="17" t="e">
        <f aca="false">NA()</f>
        <v>#N/A</v>
      </c>
      <c r="F639" s="19" t="s">
        <v>17</v>
      </c>
      <c r="G639" s="19"/>
      <c r="H639" s="19"/>
      <c r="I639" s="19"/>
      <c r="J639" s="19"/>
      <c r="K639" s="19" t="s">
        <v>18</v>
      </c>
      <c r="L639" s="19" t="s">
        <v>19</v>
      </c>
      <c r="M639" s="19" t="s">
        <v>20</v>
      </c>
      <c r="N639" s="19"/>
      <c r="O639" s="19"/>
    </row>
    <row r="640" customFormat="false" ht="90" hidden="false" customHeight="false" outlineLevel="0" collapsed="false">
      <c r="A640" s="17" t="e">
        <f aca="false">NA()</f>
        <v>#N/A</v>
      </c>
      <c r="B640" s="17" t="e">
        <f aca="false">NA()</f>
        <v>#N/A</v>
      </c>
      <c r="C640" s="17" t="e">
        <f aca="false">NA()</f>
        <v>#N/A</v>
      </c>
      <c r="F640" s="21" t="s">
        <v>21</v>
      </c>
      <c r="G640" s="19" t="s">
        <v>22</v>
      </c>
      <c r="H640" s="21" t="s">
        <v>23</v>
      </c>
      <c r="I640" s="21" t="s">
        <v>24</v>
      </c>
      <c r="J640" s="21" t="n">
        <v>50</v>
      </c>
      <c r="K640" s="23" t="n">
        <f aca="false">J640/20</f>
        <v>2.5</v>
      </c>
      <c r="L640" s="23" t="n">
        <f aca="false">(K640+K641+K642+K643+K644+K645)/6</f>
        <v>1.25</v>
      </c>
      <c r="M640" s="19" t="s">
        <v>25</v>
      </c>
      <c r="N640" s="19" t="s">
        <v>26</v>
      </c>
      <c r="O640" s="23" t="n">
        <f aca="false">(L640+L648)/2</f>
        <v>1.125</v>
      </c>
    </row>
    <row r="641" customFormat="false" ht="51.75" hidden="false" customHeight="false" outlineLevel="0" collapsed="false">
      <c r="A641" s="17" t="e">
        <f aca="false">NA()</f>
        <v>#N/A</v>
      </c>
      <c r="B641" s="17" t="e">
        <f aca="false">NA()</f>
        <v>#N/A</v>
      </c>
      <c r="C641" s="17" t="e">
        <f aca="false">NA()</f>
        <v>#N/A</v>
      </c>
      <c r="F641" s="21" t="s">
        <v>27</v>
      </c>
      <c r="G641" s="19" t="s">
        <v>356</v>
      </c>
      <c r="H641" s="21" t="s">
        <v>29</v>
      </c>
      <c r="I641" s="21" t="s">
        <v>357</v>
      </c>
      <c r="J641" s="24" t="n">
        <v>3250</v>
      </c>
      <c r="K641" s="23" t="n">
        <f aca="false">J641/3250</f>
        <v>1</v>
      </c>
      <c r="L641" s="23"/>
      <c r="M641" s="21"/>
      <c r="N641" s="19" t="s">
        <v>31</v>
      </c>
      <c r="O641" s="23"/>
    </row>
    <row r="642" customFormat="false" ht="115.5" hidden="false" customHeight="false" outlineLevel="0" collapsed="false">
      <c r="A642" s="17" t="e">
        <f aca="false">NA()</f>
        <v>#N/A</v>
      </c>
      <c r="B642" s="17" t="e">
        <f aca="false">NA()</f>
        <v>#N/A</v>
      </c>
      <c r="C642" s="17" t="e">
        <f aca="false">NA()</f>
        <v>#N/A</v>
      </c>
      <c r="F642" s="21" t="s">
        <v>32</v>
      </c>
      <c r="G642" s="19" t="s">
        <v>358</v>
      </c>
      <c r="H642" s="19" t="s">
        <v>34</v>
      </c>
      <c r="I642" s="21" t="s">
        <v>35</v>
      </c>
      <c r="J642" s="21" t="n">
        <v>1</v>
      </c>
      <c r="K642" s="23" t="n">
        <f aca="false">J642/1</f>
        <v>1</v>
      </c>
      <c r="L642" s="23"/>
      <c r="M642" s="21"/>
      <c r="N642" s="19" t="s">
        <v>31</v>
      </c>
      <c r="O642" s="23"/>
    </row>
    <row r="643" customFormat="false" ht="128.25" hidden="false" customHeight="false" outlineLevel="0" collapsed="false">
      <c r="A643" s="17" t="e">
        <f aca="false">NA()</f>
        <v>#N/A</v>
      </c>
      <c r="B643" s="17" t="e">
        <f aca="false">NA()</f>
        <v>#N/A</v>
      </c>
      <c r="C643" s="17" t="e">
        <f aca="false">NA()</f>
        <v>#N/A</v>
      </c>
      <c r="F643" s="21" t="s">
        <v>36</v>
      </c>
      <c r="G643" s="19" t="s">
        <v>359</v>
      </c>
      <c r="H643" s="19" t="s">
        <v>38</v>
      </c>
      <c r="I643" s="21" t="s">
        <v>35</v>
      </c>
      <c r="J643" s="21" t="n">
        <v>1</v>
      </c>
      <c r="K643" s="23" t="n">
        <f aca="false">J643/1</f>
        <v>1</v>
      </c>
      <c r="L643" s="23"/>
      <c r="M643" s="21"/>
      <c r="N643" s="19" t="s">
        <v>31</v>
      </c>
      <c r="O643" s="23"/>
    </row>
    <row r="644" customFormat="false" ht="77.25" hidden="false" customHeight="false" outlineLevel="0" collapsed="false">
      <c r="A644" s="17" t="e">
        <f aca="false">NA()</f>
        <v>#N/A</v>
      </c>
      <c r="B644" s="17" t="e">
        <f aca="false">NA()</f>
        <v>#N/A</v>
      </c>
      <c r="C644" s="17" t="e">
        <f aca="false">NA()</f>
        <v>#N/A</v>
      </c>
      <c r="F644" s="21" t="s">
        <v>39</v>
      </c>
      <c r="G644" s="19" t="s">
        <v>360</v>
      </c>
      <c r="H644" s="19" t="s">
        <v>41</v>
      </c>
      <c r="I644" s="21" t="s">
        <v>361</v>
      </c>
      <c r="J644" s="21" t="n">
        <v>99</v>
      </c>
      <c r="K644" s="23" t="n">
        <f aca="false">J644/99</f>
        <v>1</v>
      </c>
      <c r="L644" s="23"/>
      <c r="M644" s="21"/>
      <c r="N644" s="19" t="s">
        <v>31</v>
      </c>
      <c r="O644" s="23"/>
    </row>
    <row r="645" customFormat="false" ht="128.25" hidden="false" customHeight="false" outlineLevel="0" collapsed="false">
      <c r="A645" s="17" t="e">
        <f aca="false">NA()</f>
        <v>#N/A</v>
      </c>
      <c r="B645" s="17" t="e">
        <f aca="false">NA()</f>
        <v>#N/A</v>
      </c>
      <c r="C645" s="17" t="e">
        <f aca="false">NA()</f>
        <v>#N/A</v>
      </c>
      <c r="F645" s="21" t="s">
        <v>43</v>
      </c>
      <c r="G645" s="19" t="s">
        <v>44</v>
      </c>
      <c r="H645" s="21" t="s">
        <v>45</v>
      </c>
      <c r="I645" s="21" t="s">
        <v>35</v>
      </c>
      <c r="J645" s="21" t="n">
        <v>1</v>
      </c>
      <c r="K645" s="23" t="n">
        <f aca="false">J645/1</f>
        <v>1</v>
      </c>
      <c r="L645" s="23"/>
      <c r="M645" s="21"/>
      <c r="N645" s="19" t="s">
        <v>26</v>
      </c>
      <c r="O645" s="23"/>
    </row>
    <row r="646" customFormat="false" ht="16.5" hidden="false" customHeight="true" outlineLevel="0" collapsed="false">
      <c r="A646" s="17" t="e">
        <f aca="false">NA()</f>
        <v>#N/A</v>
      </c>
      <c r="B646" s="17" t="e">
        <f aca="false">NA()</f>
        <v>#N/A</v>
      </c>
      <c r="C646" s="17" t="e">
        <f aca="false">NA()</f>
        <v>#N/A</v>
      </c>
      <c r="F646" s="19" t="s">
        <v>47</v>
      </c>
      <c r="G646" s="19"/>
      <c r="H646" s="19"/>
      <c r="I646" s="19"/>
      <c r="J646" s="19"/>
      <c r="K646" s="21" t="s">
        <v>48</v>
      </c>
      <c r="L646" s="21" t="s">
        <v>49</v>
      </c>
      <c r="M646" s="21" t="s">
        <v>20</v>
      </c>
      <c r="N646" s="21"/>
      <c r="O646" s="23"/>
    </row>
    <row r="647" customFormat="false" ht="77.25" hidden="false" customHeight="false" outlineLevel="0" collapsed="false">
      <c r="A647" s="17" t="e">
        <f aca="false">NA()</f>
        <v>#N/A</v>
      </c>
      <c r="B647" s="17" t="e">
        <f aca="false">NA()</f>
        <v>#N/A</v>
      </c>
      <c r="C647" s="17" t="e">
        <f aca="false">NA()</f>
        <v>#N/A</v>
      </c>
      <c r="F647" s="25" t="s">
        <v>21</v>
      </c>
      <c r="G647" s="19" t="s">
        <v>362</v>
      </c>
      <c r="H647" s="21"/>
      <c r="I647" s="21"/>
      <c r="J647" s="21"/>
      <c r="K647" s="21"/>
      <c r="L647" s="21"/>
      <c r="M647" s="21"/>
      <c r="N647" s="21"/>
      <c r="O647" s="23"/>
    </row>
    <row r="648" customFormat="false" ht="26.25" hidden="false" customHeight="false" outlineLevel="0" collapsed="false">
      <c r="A648" s="17" t="e">
        <f aca="false">NA()</f>
        <v>#N/A</v>
      </c>
      <c r="B648" s="17" t="e">
        <f aca="false">NA()</f>
        <v>#N/A</v>
      </c>
      <c r="C648" s="17" t="e">
        <f aca="false">NA()</f>
        <v>#N/A</v>
      </c>
      <c r="F648" s="25" t="s">
        <v>51</v>
      </c>
      <c r="G648" s="19" t="s">
        <v>52</v>
      </c>
      <c r="H648" s="21" t="s">
        <v>53</v>
      </c>
      <c r="I648" s="26" t="n">
        <v>247</v>
      </c>
      <c r="J648" s="26" t="n">
        <v>247</v>
      </c>
      <c r="K648" s="23" t="n">
        <f aca="false">J648/I648</f>
        <v>1</v>
      </c>
      <c r="L648" s="23" t="n">
        <f aca="false">(K648+K649+K650+K651+K652)/5</f>
        <v>1</v>
      </c>
      <c r="M648" s="21"/>
      <c r="N648" s="19" t="s">
        <v>31</v>
      </c>
      <c r="O648" s="23"/>
    </row>
    <row r="649" customFormat="false" ht="26.25" hidden="false" customHeight="false" outlineLevel="0" collapsed="false">
      <c r="A649" s="17" t="e">
        <f aca="false">NA()</f>
        <v>#N/A</v>
      </c>
      <c r="B649" s="17" t="e">
        <f aca="false">NA()</f>
        <v>#N/A</v>
      </c>
      <c r="C649" s="17" t="e">
        <f aca="false">NA()</f>
        <v>#N/A</v>
      </c>
      <c r="F649" s="25" t="s">
        <v>54</v>
      </c>
      <c r="G649" s="19" t="s">
        <v>55</v>
      </c>
      <c r="H649" s="21" t="s">
        <v>56</v>
      </c>
      <c r="I649" s="27" t="n">
        <v>6911.09</v>
      </c>
      <c r="J649" s="27" t="n">
        <v>6911.09</v>
      </c>
      <c r="K649" s="23" t="n">
        <f aca="false">J649/I649</f>
        <v>1</v>
      </c>
      <c r="L649" s="23"/>
      <c r="M649" s="21"/>
      <c r="N649" s="19" t="s">
        <v>77</v>
      </c>
      <c r="O649" s="23"/>
    </row>
    <row r="650" customFormat="false" ht="15.75" hidden="false" customHeight="false" outlineLevel="0" collapsed="false">
      <c r="A650" s="17" t="e">
        <f aca="false">NA()</f>
        <v>#N/A</v>
      </c>
      <c r="B650" s="17" t="e">
        <f aca="false">NA()</f>
        <v>#N/A</v>
      </c>
      <c r="C650" s="17" t="e">
        <f aca="false">NA()</f>
        <v>#N/A</v>
      </c>
      <c r="F650" s="25" t="s">
        <v>58</v>
      </c>
      <c r="G650" s="19" t="s">
        <v>59</v>
      </c>
      <c r="H650" s="21" t="s">
        <v>60</v>
      </c>
      <c r="I650" s="28" t="n">
        <v>1707.04</v>
      </c>
      <c r="J650" s="28" t="n">
        <v>1707.04</v>
      </c>
      <c r="K650" s="23" t="n">
        <f aca="false">J650/I650</f>
        <v>1</v>
      </c>
      <c r="L650" s="23"/>
      <c r="M650" s="21"/>
      <c r="N650" s="21" t="s">
        <v>77</v>
      </c>
      <c r="O650" s="23"/>
    </row>
    <row r="651" customFormat="false" ht="26.25" hidden="false" customHeight="false" outlineLevel="0" collapsed="false">
      <c r="A651" s="17" t="e">
        <f aca="false">NA()</f>
        <v>#N/A</v>
      </c>
      <c r="B651" s="17" t="e">
        <f aca="false">NA()</f>
        <v>#N/A</v>
      </c>
      <c r="C651" s="17" t="e">
        <f aca="false">NA()</f>
        <v>#N/A</v>
      </c>
      <c r="F651" s="25" t="s">
        <v>61</v>
      </c>
      <c r="G651" s="19" t="s">
        <v>62</v>
      </c>
      <c r="H651" s="21" t="s">
        <v>63</v>
      </c>
      <c r="I651" s="29" t="n">
        <v>208</v>
      </c>
      <c r="J651" s="29" t="n">
        <v>208</v>
      </c>
      <c r="K651" s="23" t="n">
        <f aca="false">J651/I651</f>
        <v>1</v>
      </c>
      <c r="L651" s="23"/>
      <c r="M651" s="21"/>
      <c r="N651" s="19" t="s">
        <v>31</v>
      </c>
      <c r="O651" s="23"/>
    </row>
    <row r="652" customFormat="false" ht="26.25" hidden="false" customHeight="false" outlineLevel="0" collapsed="false">
      <c r="A652" s="17" t="e">
        <f aca="false">NA()</f>
        <v>#N/A</v>
      </c>
      <c r="B652" s="17" t="e">
        <f aca="false">NA()</f>
        <v>#N/A</v>
      </c>
      <c r="C652" s="17" t="e">
        <f aca="false">NA()</f>
        <v>#N/A</v>
      </c>
      <c r="F652" s="25" t="s">
        <v>64</v>
      </c>
      <c r="G652" s="19" t="s">
        <v>65</v>
      </c>
      <c r="H652" s="21" t="s">
        <v>66</v>
      </c>
      <c r="I652" s="21" t="n">
        <v>169</v>
      </c>
      <c r="J652" s="21" t="n">
        <v>169</v>
      </c>
      <c r="K652" s="23" t="n">
        <f aca="false">J652/I652</f>
        <v>1</v>
      </c>
      <c r="L652" s="23"/>
      <c r="M652" s="21"/>
      <c r="N652" s="19" t="s">
        <v>31</v>
      </c>
      <c r="O652" s="23"/>
    </row>
    <row r="653" customFormat="false" ht="15.75" hidden="false" customHeight="false" outlineLevel="0" collapsed="false">
      <c r="A653" s="17" t="e">
        <f aca="false">NA()</f>
        <v>#N/A</v>
      </c>
      <c r="B653" s="17" t="e">
        <f aca="false">NA()</f>
        <v>#N/A</v>
      </c>
      <c r="C653" s="17" t="e">
        <f aca="false">NA()</f>
        <v>#N/A</v>
      </c>
      <c r="F653" s="32"/>
      <c r="G653" s="32"/>
      <c r="H653" s="32"/>
      <c r="I653" s="32"/>
      <c r="J653" s="32"/>
      <c r="K653" s="32"/>
      <c r="L653" s="32"/>
      <c r="M653" s="32"/>
      <c r="N653" s="32"/>
      <c r="O653" s="32"/>
    </row>
    <row r="654" customFormat="false" ht="16.5" hidden="false" customHeight="true" outlineLevel="0" collapsed="false">
      <c r="A654" s="17" t="e">
        <f aca="false">NA()</f>
        <v>#N/A</v>
      </c>
      <c r="B654" s="17" t="e">
        <f aca="false">NA()</f>
        <v>#N/A</v>
      </c>
      <c r="C654" s="17" t="e">
        <f aca="false">NA()</f>
        <v>#N/A</v>
      </c>
      <c r="F654" s="19" t="s">
        <v>363</v>
      </c>
      <c r="G654" s="19"/>
      <c r="H654" s="19"/>
      <c r="I654" s="19"/>
      <c r="J654" s="19"/>
      <c r="K654" s="19"/>
      <c r="L654" s="19"/>
      <c r="M654" s="19"/>
      <c r="N654" s="19"/>
      <c r="O654" s="19"/>
    </row>
    <row r="655" customFormat="false" ht="16.5" hidden="false" customHeight="true" outlineLevel="0" collapsed="false">
      <c r="A655" s="17" t="e">
        <f aca="false">NA()</f>
        <v>#N/A</v>
      </c>
      <c r="B655" s="17" t="e">
        <f aca="false">NA()</f>
        <v>#N/A</v>
      </c>
      <c r="C655" s="17" t="e">
        <f aca="false">NA()</f>
        <v>#N/A</v>
      </c>
      <c r="F655" s="19" t="s">
        <v>364</v>
      </c>
      <c r="G655" s="19"/>
      <c r="H655" s="19"/>
      <c r="I655" s="19"/>
      <c r="J655" s="19"/>
      <c r="K655" s="19"/>
      <c r="L655" s="19"/>
      <c r="M655" s="19"/>
      <c r="N655" s="19"/>
      <c r="O655" s="19"/>
    </row>
    <row r="656" customFormat="false" ht="16.5" hidden="false" customHeight="true" outlineLevel="0" collapsed="false">
      <c r="A656" s="17" t="e">
        <f aca="false">NA()</f>
        <v>#N/A</v>
      </c>
      <c r="B656" s="17" t="e">
        <f aca="false">NA()</f>
        <v>#N/A</v>
      </c>
      <c r="C656" s="17" t="e">
        <f aca="false">NA()</f>
        <v>#N/A</v>
      </c>
      <c r="F656" s="19" t="s">
        <v>17</v>
      </c>
      <c r="G656" s="19"/>
      <c r="H656" s="19"/>
      <c r="I656" s="19"/>
      <c r="J656" s="19"/>
      <c r="K656" s="19" t="s">
        <v>18</v>
      </c>
      <c r="L656" s="19" t="s">
        <v>19</v>
      </c>
      <c r="M656" s="19" t="s">
        <v>20</v>
      </c>
      <c r="N656" s="19"/>
      <c r="O656" s="19"/>
    </row>
    <row r="657" customFormat="false" ht="26.25" hidden="false" customHeight="false" outlineLevel="0" collapsed="false">
      <c r="A657" s="17" t="e">
        <f aca="false">NA()</f>
        <v>#N/A</v>
      </c>
      <c r="B657" s="17" t="e">
        <f aca="false">NA()</f>
        <v>#N/A</v>
      </c>
      <c r="C657" s="17" t="e">
        <f aca="false">NA()</f>
        <v>#N/A</v>
      </c>
      <c r="F657" s="21" t="s">
        <v>21</v>
      </c>
      <c r="G657" s="39" t="s">
        <v>7</v>
      </c>
      <c r="H657" s="39" t="s">
        <v>8</v>
      </c>
      <c r="I657" s="21"/>
      <c r="J657" s="21"/>
      <c r="K657" s="21"/>
      <c r="L657" s="21"/>
      <c r="M657" s="21"/>
      <c r="N657" s="21"/>
      <c r="O657" s="21"/>
    </row>
    <row r="658" customFormat="false" ht="15.75" hidden="false" customHeight="false" outlineLevel="0" collapsed="false">
      <c r="A658" s="17" t="e">
        <f aca="false">NA()</f>
        <v>#N/A</v>
      </c>
      <c r="B658" s="17" t="e">
        <f aca="false">NA()</f>
        <v>#N/A</v>
      </c>
      <c r="C658" s="17" t="e">
        <f aca="false">NA()</f>
        <v>#N/A</v>
      </c>
      <c r="F658" s="21"/>
      <c r="G658" s="40"/>
      <c r="H658" s="40"/>
      <c r="I658" s="21"/>
      <c r="J658" s="21"/>
      <c r="K658" s="21"/>
      <c r="L658" s="21"/>
      <c r="M658" s="21"/>
      <c r="N658" s="21"/>
      <c r="O658" s="21"/>
    </row>
    <row r="659" customFormat="false" ht="89.25" hidden="false" customHeight="false" outlineLevel="0" collapsed="false">
      <c r="A659" s="17" t="e">
        <f aca="false">NA()</f>
        <v>#N/A</v>
      </c>
      <c r="B659" s="17" t="e">
        <f aca="false">NA()</f>
        <v>#N/A</v>
      </c>
      <c r="C659" s="17" t="e">
        <f aca="false">NA()</f>
        <v>#N/A</v>
      </c>
      <c r="F659" s="21" t="s">
        <v>21</v>
      </c>
      <c r="G659" s="41" t="s">
        <v>365</v>
      </c>
      <c r="H659" s="42" t="s">
        <v>23</v>
      </c>
      <c r="I659" s="21" t="s">
        <v>366</v>
      </c>
      <c r="J659" s="21" t="n">
        <v>50</v>
      </c>
      <c r="K659" s="22" t="n">
        <f aca="false">J659/50</f>
        <v>1</v>
      </c>
      <c r="L659" s="23" t="n">
        <f aca="false">(K659+K661+K662+K663+K664+K665+K666+K667+K668+K669+K670+K671+K672+K673+K674+K675)/16</f>
        <v>1</v>
      </c>
      <c r="M659" s="19"/>
      <c r="N659" s="19" t="s">
        <v>26</v>
      </c>
      <c r="O659" s="23" t="n">
        <v>1</v>
      </c>
    </row>
    <row r="660" customFormat="false" ht="26.25" hidden="false" customHeight="false" outlineLevel="0" collapsed="false">
      <c r="A660" s="17" t="e">
        <f aca="false">NA()</f>
        <v>#N/A</v>
      </c>
      <c r="B660" s="17" t="e">
        <f aca="false">NA()</f>
        <v>#N/A</v>
      </c>
      <c r="C660" s="17" t="e">
        <f aca="false">NA()</f>
        <v>#N/A</v>
      </c>
      <c r="F660" s="21" t="s">
        <v>27</v>
      </c>
      <c r="G660" s="41" t="s">
        <v>367</v>
      </c>
      <c r="H660" s="42" t="s">
        <v>368</v>
      </c>
      <c r="I660" s="21" t="n">
        <v>0</v>
      </c>
      <c r="J660" s="21" t="n">
        <v>0</v>
      </c>
      <c r="K660" s="22" t="n">
        <v>0</v>
      </c>
      <c r="L660" s="23"/>
      <c r="M660" s="21"/>
      <c r="N660" s="19" t="s">
        <v>31</v>
      </c>
      <c r="O660" s="23"/>
    </row>
    <row r="661" customFormat="false" ht="51" hidden="false" customHeight="false" outlineLevel="0" collapsed="false">
      <c r="A661" s="17" t="e">
        <f aca="false">NA()</f>
        <v>#N/A</v>
      </c>
      <c r="B661" s="17" t="e">
        <f aca="false">NA()</f>
        <v>#N/A</v>
      </c>
      <c r="C661" s="17" t="e">
        <f aca="false">NA()</f>
        <v>#N/A</v>
      </c>
      <c r="F661" s="21" t="s">
        <v>369</v>
      </c>
      <c r="G661" s="43" t="s">
        <v>370</v>
      </c>
      <c r="H661" s="42" t="s">
        <v>368</v>
      </c>
      <c r="I661" s="21" t="s">
        <v>371</v>
      </c>
      <c r="J661" s="21" t="n">
        <v>12</v>
      </c>
      <c r="K661" s="22" t="n">
        <f aca="false">J661/12</f>
        <v>1</v>
      </c>
      <c r="L661" s="23"/>
      <c r="M661" s="21"/>
      <c r="N661" s="19" t="s">
        <v>31</v>
      </c>
      <c r="O661" s="23"/>
    </row>
    <row r="662" customFormat="false" ht="63.75" hidden="false" customHeight="false" outlineLevel="0" collapsed="false">
      <c r="A662" s="17" t="e">
        <f aca="false">NA()</f>
        <v>#N/A</v>
      </c>
      <c r="B662" s="17" t="e">
        <f aca="false">NA()</f>
        <v>#N/A</v>
      </c>
      <c r="C662" s="17" t="e">
        <f aca="false">NA()</f>
        <v>#N/A</v>
      </c>
      <c r="F662" s="21" t="s">
        <v>32</v>
      </c>
      <c r="G662" s="43" t="s">
        <v>372</v>
      </c>
      <c r="H662" s="42" t="s">
        <v>368</v>
      </c>
      <c r="I662" s="21" t="s">
        <v>373</v>
      </c>
      <c r="J662" s="21" t="n">
        <v>30</v>
      </c>
      <c r="K662" s="22" t="n">
        <f aca="false">J662/30</f>
        <v>1</v>
      </c>
      <c r="L662" s="23"/>
      <c r="M662" s="21"/>
      <c r="N662" s="19" t="s">
        <v>31</v>
      </c>
      <c r="O662" s="23"/>
    </row>
    <row r="663" customFormat="false" ht="63.75" hidden="false" customHeight="false" outlineLevel="0" collapsed="false">
      <c r="A663" s="17" t="e">
        <f aca="false">NA()</f>
        <v>#N/A</v>
      </c>
      <c r="B663" s="17" t="e">
        <f aca="false">NA()</f>
        <v>#N/A</v>
      </c>
      <c r="C663" s="17" t="e">
        <f aca="false">NA()</f>
        <v>#N/A</v>
      </c>
      <c r="F663" s="21" t="s">
        <v>36</v>
      </c>
      <c r="G663" s="41" t="s">
        <v>374</v>
      </c>
      <c r="H663" s="42" t="s">
        <v>368</v>
      </c>
      <c r="I663" s="21" t="s">
        <v>375</v>
      </c>
      <c r="J663" s="21" t="n">
        <v>150</v>
      </c>
      <c r="K663" s="22" t="n">
        <f aca="false">J663/150</f>
        <v>1</v>
      </c>
      <c r="L663" s="23"/>
      <c r="M663" s="21"/>
      <c r="N663" s="19" t="s">
        <v>31</v>
      </c>
      <c r="O663" s="23"/>
    </row>
    <row r="664" customFormat="false" ht="63.75" hidden="false" customHeight="false" outlineLevel="0" collapsed="false">
      <c r="A664" s="17" t="e">
        <f aca="false">NA()</f>
        <v>#N/A</v>
      </c>
      <c r="B664" s="17" t="e">
        <f aca="false">NA()</f>
        <v>#N/A</v>
      </c>
      <c r="C664" s="17" t="e">
        <f aca="false">NA()</f>
        <v>#N/A</v>
      </c>
      <c r="F664" s="21" t="s">
        <v>39</v>
      </c>
      <c r="G664" s="44" t="s">
        <v>376</v>
      </c>
      <c r="H664" s="45" t="s">
        <v>368</v>
      </c>
      <c r="I664" s="46" t="s">
        <v>377</v>
      </c>
      <c r="J664" s="46" t="n">
        <v>3</v>
      </c>
      <c r="K664" s="47" t="n">
        <f aca="false">J664/3</f>
        <v>1</v>
      </c>
      <c r="L664" s="23"/>
      <c r="M664" s="46"/>
      <c r="N664" s="19" t="s">
        <v>31</v>
      </c>
      <c r="O664" s="23"/>
    </row>
    <row r="665" customFormat="false" ht="63.75" hidden="false" customHeight="false" outlineLevel="0" collapsed="false">
      <c r="A665" s="17" t="e">
        <f aca="false">NA()</f>
        <v>#N/A</v>
      </c>
      <c r="B665" s="17" t="e">
        <f aca="false">NA()</f>
        <v>#N/A</v>
      </c>
      <c r="C665" s="17" t="e">
        <f aca="false">NA()</f>
        <v>#N/A</v>
      </c>
      <c r="F665" s="21" t="s">
        <v>43</v>
      </c>
      <c r="G665" s="41" t="s">
        <v>378</v>
      </c>
      <c r="H665" s="42" t="s">
        <v>368</v>
      </c>
      <c r="I665" s="21" t="s">
        <v>377</v>
      </c>
      <c r="J665" s="21" t="n">
        <v>3</v>
      </c>
      <c r="K665" s="22" t="n">
        <f aca="false">J665/3</f>
        <v>1</v>
      </c>
      <c r="L665" s="23"/>
      <c r="M665" s="21"/>
      <c r="N665" s="19" t="s">
        <v>31</v>
      </c>
      <c r="O665" s="23"/>
    </row>
    <row r="666" customFormat="false" ht="51" hidden="false" customHeight="false" outlineLevel="0" collapsed="false">
      <c r="A666" s="17" t="e">
        <f aca="false">NA()</f>
        <v>#N/A</v>
      </c>
      <c r="B666" s="17" t="e">
        <f aca="false">NA()</f>
        <v>#N/A</v>
      </c>
      <c r="C666" s="17" t="e">
        <f aca="false">NA()</f>
        <v>#N/A</v>
      </c>
      <c r="F666" s="21" t="s">
        <v>379</v>
      </c>
      <c r="G666" s="41" t="s">
        <v>380</v>
      </c>
      <c r="H666" s="42" t="s">
        <v>368</v>
      </c>
      <c r="I666" s="21" t="s">
        <v>371</v>
      </c>
      <c r="J666" s="21" t="n">
        <v>12</v>
      </c>
      <c r="K666" s="22" t="n">
        <f aca="false">J666/12</f>
        <v>1</v>
      </c>
      <c r="L666" s="23"/>
      <c r="M666" s="21"/>
      <c r="N666" s="19" t="s">
        <v>31</v>
      </c>
      <c r="O666" s="23"/>
    </row>
    <row r="667" customFormat="false" ht="51" hidden="false" customHeight="false" outlineLevel="0" collapsed="false">
      <c r="A667" s="17" t="e">
        <f aca="false">NA()</f>
        <v>#N/A</v>
      </c>
      <c r="B667" s="17" t="e">
        <f aca="false">NA()</f>
        <v>#N/A</v>
      </c>
      <c r="C667" s="17" t="e">
        <f aca="false">NA()</f>
        <v>#N/A</v>
      </c>
      <c r="F667" s="21" t="s">
        <v>381</v>
      </c>
      <c r="G667" s="41" t="s">
        <v>382</v>
      </c>
      <c r="H667" s="42" t="s">
        <v>368</v>
      </c>
      <c r="I667" s="21" t="s">
        <v>377</v>
      </c>
      <c r="J667" s="21" t="n">
        <v>3</v>
      </c>
      <c r="K667" s="22" t="n">
        <f aca="false">J667/3</f>
        <v>1</v>
      </c>
      <c r="L667" s="23"/>
      <c r="M667" s="21"/>
      <c r="N667" s="19"/>
      <c r="O667" s="23"/>
    </row>
    <row r="668" customFormat="false" ht="63.75" hidden="false" customHeight="false" outlineLevel="0" collapsed="false">
      <c r="A668" s="17" t="e">
        <f aca="false">NA()</f>
        <v>#N/A</v>
      </c>
      <c r="B668" s="17" t="e">
        <f aca="false">NA()</f>
        <v>#N/A</v>
      </c>
      <c r="C668" s="17" t="e">
        <f aca="false">NA()</f>
        <v>#N/A</v>
      </c>
      <c r="F668" s="21" t="s">
        <v>383</v>
      </c>
      <c r="G668" s="41" t="s">
        <v>384</v>
      </c>
      <c r="H668" s="42" t="s">
        <v>368</v>
      </c>
      <c r="I668" s="21" t="s">
        <v>371</v>
      </c>
      <c r="J668" s="21" t="n">
        <v>12</v>
      </c>
      <c r="K668" s="22" t="n">
        <f aca="false">J668/12</f>
        <v>1</v>
      </c>
      <c r="L668" s="23"/>
      <c r="M668" s="21"/>
      <c r="N668" s="19"/>
      <c r="O668" s="23"/>
    </row>
    <row r="669" customFormat="false" ht="63.75" hidden="false" customHeight="false" outlineLevel="0" collapsed="false">
      <c r="A669" s="17" t="e">
        <f aca="false">NA()</f>
        <v>#N/A</v>
      </c>
      <c r="B669" s="17" t="e">
        <f aca="false">NA()</f>
        <v>#N/A</v>
      </c>
      <c r="C669" s="17" t="e">
        <f aca="false">NA()</f>
        <v>#N/A</v>
      </c>
      <c r="F669" s="21" t="s">
        <v>385</v>
      </c>
      <c r="G669" s="41" t="s">
        <v>386</v>
      </c>
      <c r="H669" s="42" t="s">
        <v>368</v>
      </c>
      <c r="I669" s="21" t="s">
        <v>371</v>
      </c>
      <c r="J669" s="21" t="n">
        <v>12</v>
      </c>
      <c r="K669" s="22" t="n">
        <f aca="false">J669/12</f>
        <v>1</v>
      </c>
      <c r="L669" s="23"/>
      <c r="M669" s="21"/>
      <c r="N669" s="19"/>
      <c r="O669" s="23"/>
    </row>
    <row r="670" customFormat="false" ht="51" hidden="false" customHeight="false" outlineLevel="0" collapsed="false">
      <c r="A670" s="17" t="e">
        <f aca="false">NA()</f>
        <v>#N/A</v>
      </c>
      <c r="B670" s="17" t="e">
        <f aca="false">NA()</f>
        <v>#N/A</v>
      </c>
      <c r="C670" s="17" t="e">
        <f aca="false">NA()</f>
        <v>#N/A</v>
      </c>
      <c r="F670" s="21" t="s">
        <v>387</v>
      </c>
      <c r="G670" s="41" t="s">
        <v>388</v>
      </c>
      <c r="H670" s="42" t="s">
        <v>368</v>
      </c>
      <c r="I670" s="21" t="s">
        <v>371</v>
      </c>
      <c r="J670" s="21" t="n">
        <v>12</v>
      </c>
      <c r="K670" s="22" t="n">
        <f aca="false">J670/12</f>
        <v>1</v>
      </c>
      <c r="L670" s="23"/>
      <c r="M670" s="21"/>
      <c r="N670" s="19"/>
      <c r="O670" s="23"/>
    </row>
    <row r="671" customFormat="false" ht="51" hidden="false" customHeight="false" outlineLevel="0" collapsed="false">
      <c r="A671" s="17" t="e">
        <f aca="false">NA()</f>
        <v>#N/A</v>
      </c>
      <c r="B671" s="17" t="e">
        <f aca="false">NA()</f>
        <v>#N/A</v>
      </c>
      <c r="C671" s="17" t="e">
        <f aca="false">NA()</f>
        <v>#N/A</v>
      </c>
      <c r="F671" s="21" t="s">
        <v>389</v>
      </c>
      <c r="G671" s="41" t="s">
        <v>390</v>
      </c>
      <c r="H671" s="42" t="s">
        <v>368</v>
      </c>
      <c r="I671" s="21" t="s">
        <v>371</v>
      </c>
      <c r="J671" s="21" t="n">
        <v>12</v>
      </c>
      <c r="K671" s="22" t="n">
        <f aca="false">J671/12</f>
        <v>1</v>
      </c>
      <c r="L671" s="23"/>
      <c r="M671" s="21"/>
      <c r="N671" s="19"/>
      <c r="O671" s="23"/>
    </row>
    <row r="672" customFormat="false" ht="51" hidden="false" customHeight="false" outlineLevel="0" collapsed="false">
      <c r="A672" s="17" t="e">
        <f aca="false">NA()</f>
        <v>#N/A</v>
      </c>
      <c r="B672" s="17" t="e">
        <f aca="false">NA()</f>
        <v>#N/A</v>
      </c>
      <c r="C672" s="17" t="e">
        <f aca="false">NA()</f>
        <v>#N/A</v>
      </c>
      <c r="F672" s="21" t="s">
        <v>391</v>
      </c>
      <c r="G672" s="41" t="s">
        <v>392</v>
      </c>
      <c r="H672" s="42" t="s">
        <v>368</v>
      </c>
      <c r="I672" s="21" t="s">
        <v>371</v>
      </c>
      <c r="J672" s="21" t="n">
        <v>12</v>
      </c>
      <c r="K672" s="22" t="n">
        <f aca="false">J672/12</f>
        <v>1</v>
      </c>
      <c r="L672" s="23"/>
      <c r="M672" s="21"/>
      <c r="N672" s="19"/>
      <c r="O672" s="23"/>
    </row>
    <row r="673" customFormat="false" ht="51" hidden="false" customHeight="false" outlineLevel="0" collapsed="false">
      <c r="A673" s="17" t="e">
        <f aca="false">NA()</f>
        <v>#N/A</v>
      </c>
      <c r="B673" s="17" t="e">
        <f aca="false">NA()</f>
        <v>#N/A</v>
      </c>
      <c r="C673" s="17" t="e">
        <f aca="false">NA()</f>
        <v>#N/A</v>
      </c>
      <c r="F673" s="21" t="s">
        <v>393</v>
      </c>
      <c r="G673" s="41" t="s">
        <v>394</v>
      </c>
      <c r="H673" s="42" t="s">
        <v>368</v>
      </c>
      <c r="I673" s="21" t="s">
        <v>377</v>
      </c>
      <c r="J673" s="21" t="n">
        <v>3</v>
      </c>
      <c r="K673" s="22" t="n">
        <f aca="false">J673/3</f>
        <v>1</v>
      </c>
      <c r="L673" s="23"/>
      <c r="M673" s="21"/>
      <c r="N673" s="19"/>
      <c r="O673" s="23"/>
    </row>
    <row r="674" customFormat="false" ht="63.75" hidden="false" customHeight="false" outlineLevel="0" collapsed="false">
      <c r="A674" s="17" t="e">
        <f aca="false">NA()</f>
        <v>#N/A</v>
      </c>
      <c r="B674" s="17" t="e">
        <f aca="false">NA()</f>
        <v>#N/A</v>
      </c>
      <c r="C674" s="17" t="e">
        <f aca="false">NA()</f>
        <v>#N/A</v>
      </c>
      <c r="F674" s="21" t="s">
        <v>395</v>
      </c>
      <c r="G674" s="41" t="s">
        <v>396</v>
      </c>
      <c r="H674" s="42" t="s">
        <v>368</v>
      </c>
      <c r="I674" s="21" t="s">
        <v>397</v>
      </c>
      <c r="J674" s="21" t="n">
        <v>15</v>
      </c>
      <c r="K674" s="22" t="n">
        <f aca="false">J674/15</f>
        <v>1</v>
      </c>
      <c r="L674" s="23"/>
      <c r="M674" s="21"/>
      <c r="N674" s="19"/>
      <c r="O674" s="23"/>
    </row>
    <row r="675" customFormat="false" ht="127.5" hidden="false" customHeight="false" outlineLevel="0" collapsed="false">
      <c r="A675" s="17" t="e">
        <f aca="false">NA()</f>
        <v>#N/A</v>
      </c>
      <c r="B675" s="17" t="e">
        <f aca="false">NA()</f>
        <v>#N/A</v>
      </c>
      <c r="C675" s="17" t="e">
        <f aca="false">NA()</f>
        <v>#N/A</v>
      </c>
      <c r="F675" s="21" t="s">
        <v>398</v>
      </c>
      <c r="G675" s="43" t="s">
        <v>399</v>
      </c>
      <c r="H675" s="42" t="s">
        <v>45</v>
      </c>
      <c r="I675" s="21" t="s">
        <v>35</v>
      </c>
      <c r="J675" s="21" t="n">
        <v>1</v>
      </c>
      <c r="K675" s="22" t="n">
        <f aca="false">J675/1</f>
        <v>1</v>
      </c>
      <c r="L675" s="23"/>
      <c r="M675" s="21"/>
      <c r="N675" s="19" t="s">
        <v>26</v>
      </c>
      <c r="O675" s="23"/>
    </row>
    <row r="676" customFormat="false" ht="16.5" hidden="false" customHeight="true" outlineLevel="0" collapsed="false">
      <c r="A676" s="17" t="e">
        <f aca="false">NA()</f>
        <v>#N/A</v>
      </c>
      <c r="B676" s="17" t="e">
        <f aca="false">NA()</f>
        <v>#N/A</v>
      </c>
      <c r="C676" s="17" t="e">
        <f aca="false">NA()</f>
        <v>#N/A</v>
      </c>
      <c r="F676" s="19" t="s">
        <v>47</v>
      </c>
      <c r="G676" s="19"/>
      <c r="H676" s="19"/>
      <c r="I676" s="19"/>
      <c r="J676" s="19"/>
      <c r="K676" s="21" t="s">
        <v>48</v>
      </c>
      <c r="L676" s="21" t="s">
        <v>49</v>
      </c>
      <c r="M676" s="21" t="s">
        <v>20</v>
      </c>
      <c r="N676" s="21"/>
      <c r="O676" s="23"/>
    </row>
    <row r="677" customFormat="false" ht="39" hidden="false" customHeight="false" outlineLevel="0" collapsed="false">
      <c r="A677" s="17" t="e">
        <f aca="false">NA()</f>
        <v>#N/A</v>
      </c>
      <c r="B677" s="17" t="e">
        <f aca="false">NA()</f>
        <v>#N/A</v>
      </c>
      <c r="C677" s="17" t="e">
        <f aca="false">NA()</f>
        <v>#N/A</v>
      </c>
      <c r="F677" s="21" t="s">
        <v>21</v>
      </c>
      <c r="G677" s="39" t="s">
        <v>400</v>
      </c>
      <c r="H677" s="21"/>
      <c r="I677" s="21"/>
      <c r="J677" s="21"/>
      <c r="K677" s="21"/>
      <c r="L677" s="21"/>
      <c r="M677" s="21"/>
      <c r="N677" s="21"/>
      <c r="O677" s="23"/>
    </row>
    <row r="678" customFormat="false" ht="26.25" hidden="false" customHeight="false" outlineLevel="0" collapsed="false">
      <c r="A678" s="17" t="e">
        <f aca="false">NA()</f>
        <v>#N/A</v>
      </c>
      <c r="B678" s="17" t="e">
        <f aca="false">NA()</f>
        <v>#N/A</v>
      </c>
      <c r="C678" s="17" t="e">
        <f aca="false">NA()</f>
        <v>#N/A</v>
      </c>
      <c r="F678" s="21" t="s">
        <v>401</v>
      </c>
      <c r="G678" s="48" t="s">
        <v>402</v>
      </c>
      <c r="H678" s="19" t="s">
        <v>403</v>
      </c>
      <c r="I678" s="27" t="n">
        <v>3827</v>
      </c>
      <c r="J678" s="27" t="n">
        <v>3827</v>
      </c>
      <c r="K678" s="22" t="n">
        <f aca="false">J678/I678</f>
        <v>1</v>
      </c>
      <c r="L678" s="23" t="n">
        <v>1</v>
      </c>
      <c r="M678" s="21"/>
      <c r="N678" s="19" t="s">
        <v>31</v>
      </c>
      <c r="O678" s="23"/>
    </row>
    <row r="679" customFormat="false" ht="26.25" hidden="false" customHeight="false" outlineLevel="0" collapsed="false">
      <c r="A679" s="17" t="e">
        <f aca="false">NA()</f>
        <v>#N/A</v>
      </c>
      <c r="B679" s="17" t="e">
        <f aca="false">NA()</f>
        <v>#N/A</v>
      </c>
      <c r="C679" s="17" t="e">
        <f aca="false">NA()</f>
        <v>#N/A</v>
      </c>
      <c r="F679" s="21" t="s">
        <v>404</v>
      </c>
      <c r="G679" s="48" t="s">
        <v>405</v>
      </c>
      <c r="H679" s="19" t="s">
        <v>403</v>
      </c>
      <c r="I679" s="27" t="n">
        <v>2366</v>
      </c>
      <c r="J679" s="27" t="n">
        <v>2366</v>
      </c>
      <c r="K679" s="22" t="e">
        <f aca="false">NA()</f>
        <v>#N/A</v>
      </c>
      <c r="L679" s="23"/>
      <c r="M679" s="21"/>
      <c r="N679" s="19" t="s">
        <v>31</v>
      </c>
      <c r="O679" s="23"/>
    </row>
    <row r="680" customFormat="false" ht="26.25" hidden="false" customHeight="false" outlineLevel="0" collapsed="false">
      <c r="A680" s="17" t="e">
        <f aca="false">NA()</f>
        <v>#N/A</v>
      </c>
      <c r="B680" s="17" t="e">
        <f aca="false">NA()</f>
        <v>#N/A</v>
      </c>
      <c r="C680" s="17" t="e">
        <f aca="false">NA()</f>
        <v>#N/A</v>
      </c>
      <c r="F680" s="21" t="s">
        <v>406</v>
      </c>
      <c r="G680" s="48" t="s">
        <v>407</v>
      </c>
      <c r="H680" s="19" t="s">
        <v>403</v>
      </c>
      <c r="I680" s="27" t="n">
        <v>42</v>
      </c>
      <c r="J680" s="27" t="n">
        <v>42</v>
      </c>
      <c r="K680" s="22" t="e">
        <f aca="false">NA()</f>
        <v>#N/A</v>
      </c>
      <c r="L680" s="23"/>
      <c r="M680" s="21"/>
      <c r="N680" s="19" t="s">
        <v>31</v>
      </c>
      <c r="O680" s="23"/>
    </row>
    <row r="681" customFormat="false" ht="38.25" hidden="false" customHeight="false" outlineLevel="0" collapsed="false">
      <c r="A681" s="17" t="e">
        <f aca="false">NA()</f>
        <v>#N/A</v>
      </c>
      <c r="B681" s="17" t="e">
        <f aca="false">NA()</f>
        <v>#N/A</v>
      </c>
      <c r="C681" s="17" t="e">
        <f aca="false">NA()</f>
        <v>#N/A</v>
      </c>
      <c r="F681" s="21" t="s">
        <v>408</v>
      </c>
      <c r="G681" s="48" t="s">
        <v>409</v>
      </c>
      <c r="H681" s="19" t="s">
        <v>403</v>
      </c>
      <c r="I681" s="27" t="n">
        <v>223</v>
      </c>
      <c r="J681" s="27" t="n">
        <v>223</v>
      </c>
      <c r="K681" s="22" t="e">
        <f aca="false">NA()</f>
        <v>#N/A</v>
      </c>
      <c r="L681" s="23"/>
      <c r="M681" s="21"/>
      <c r="N681" s="19" t="s">
        <v>31</v>
      </c>
      <c r="O681" s="23"/>
    </row>
    <row r="682" customFormat="false" ht="26.25" hidden="false" customHeight="false" outlineLevel="0" collapsed="false">
      <c r="A682" s="17" t="e">
        <f aca="false">NA()</f>
        <v>#N/A</v>
      </c>
      <c r="B682" s="17" t="e">
        <f aca="false">NA()</f>
        <v>#N/A</v>
      </c>
      <c r="C682" s="17" t="e">
        <f aca="false">NA()</f>
        <v>#N/A</v>
      </c>
      <c r="F682" s="21" t="s">
        <v>410</v>
      </c>
      <c r="G682" s="48" t="s">
        <v>411</v>
      </c>
      <c r="H682" s="19" t="s">
        <v>403</v>
      </c>
      <c r="I682" s="27" t="n">
        <v>45</v>
      </c>
      <c r="J682" s="27" t="n">
        <v>45</v>
      </c>
      <c r="K682" s="22" t="e">
        <f aca="false">NA()</f>
        <v>#N/A</v>
      </c>
      <c r="L682" s="23"/>
      <c r="M682" s="21"/>
      <c r="N682" s="19" t="s">
        <v>31</v>
      </c>
      <c r="O682" s="23"/>
    </row>
    <row r="683" customFormat="false" ht="26.25" hidden="false" customHeight="false" outlineLevel="0" collapsed="false">
      <c r="A683" s="17" t="e">
        <f aca="false">NA()</f>
        <v>#N/A</v>
      </c>
      <c r="B683" s="17" t="e">
        <f aca="false">NA()</f>
        <v>#N/A</v>
      </c>
      <c r="C683" s="17" t="e">
        <f aca="false">NA()</f>
        <v>#N/A</v>
      </c>
      <c r="F683" s="21" t="s">
        <v>412</v>
      </c>
      <c r="G683" s="48" t="s">
        <v>413</v>
      </c>
      <c r="H683" s="19" t="s">
        <v>403</v>
      </c>
      <c r="I683" s="27" t="n">
        <v>227</v>
      </c>
      <c r="J683" s="27" t="n">
        <v>227</v>
      </c>
      <c r="K683" s="22" t="e">
        <f aca="false">NA()</f>
        <v>#N/A</v>
      </c>
      <c r="L683" s="23"/>
      <c r="M683" s="21"/>
      <c r="N683" s="19" t="s">
        <v>31</v>
      </c>
      <c r="O683" s="23"/>
    </row>
    <row r="684" customFormat="false" ht="26.25" hidden="false" customHeight="false" outlineLevel="0" collapsed="false">
      <c r="A684" s="17" t="e">
        <f aca="false">NA()</f>
        <v>#N/A</v>
      </c>
      <c r="B684" s="17" t="e">
        <f aca="false">NA()</f>
        <v>#N/A</v>
      </c>
      <c r="C684" s="17" t="e">
        <f aca="false">NA()</f>
        <v>#N/A</v>
      </c>
      <c r="F684" s="21" t="s">
        <v>414</v>
      </c>
      <c r="G684" s="48" t="s">
        <v>415</v>
      </c>
      <c r="H684" s="19" t="s">
        <v>403</v>
      </c>
      <c r="I684" s="27" t="n">
        <v>227</v>
      </c>
      <c r="J684" s="27" t="n">
        <v>227</v>
      </c>
      <c r="K684" s="22" t="e">
        <f aca="false">NA()</f>
        <v>#N/A</v>
      </c>
      <c r="L684" s="23"/>
      <c r="M684" s="21"/>
      <c r="N684" s="19" t="s">
        <v>31</v>
      </c>
      <c r="O684" s="23"/>
    </row>
    <row r="685" customFormat="false" ht="26.25" hidden="false" customHeight="false" outlineLevel="0" collapsed="false">
      <c r="A685" s="17" t="e">
        <f aca="false">NA()</f>
        <v>#N/A</v>
      </c>
      <c r="B685" s="17" t="e">
        <f aca="false">NA()</f>
        <v>#N/A</v>
      </c>
      <c r="C685" s="17" t="e">
        <f aca="false">NA()</f>
        <v>#N/A</v>
      </c>
      <c r="F685" s="21" t="s">
        <v>416</v>
      </c>
      <c r="G685" s="48" t="s">
        <v>417</v>
      </c>
      <c r="H685" s="19" t="s">
        <v>403</v>
      </c>
      <c r="I685" s="27" t="n">
        <v>227</v>
      </c>
      <c r="J685" s="27" t="n">
        <v>227</v>
      </c>
      <c r="K685" s="22" t="e">
        <f aca="false">NA()</f>
        <v>#N/A</v>
      </c>
      <c r="L685" s="23"/>
      <c r="M685" s="21"/>
      <c r="N685" s="19" t="s">
        <v>31</v>
      </c>
      <c r="O685" s="23"/>
    </row>
    <row r="686" customFormat="false" ht="38.25" hidden="false" customHeight="false" outlineLevel="0" collapsed="false">
      <c r="A686" s="17" t="e">
        <f aca="false">NA()</f>
        <v>#N/A</v>
      </c>
      <c r="B686" s="17" t="e">
        <f aca="false">NA()</f>
        <v>#N/A</v>
      </c>
      <c r="C686" s="17" t="e">
        <f aca="false">NA()</f>
        <v>#N/A</v>
      </c>
      <c r="F686" s="21" t="s">
        <v>418</v>
      </c>
      <c r="G686" s="48" t="s">
        <v>419</v>
      </c>
      <c r="H686" s="19" t="s">
        <v>403</v>
      </c>
      <c r="I686" s="27" t="n">
        <v>44</v>
      </c>
      <c r="J686" s="27" t="n">
        <v>44</v>
      </c>
      <c r="K686" s="22" t="e">
        <f aca="false">NA()</f>
        <v>#N/A</v>
      </c>
      <c r="L686" s="23"/>
      <c r="M686" s="21"/>
      <c r="N686" s="19" t="s">
        <v>31</v>
      </c>
      <c r="O686" s="23"/>
    </row>
    <row r="687" customFormat="false" ht="26.25" hidden="false" customHeight="false" outlineLevel="0" collapsed="false">
      <c r="A687" s="17" t="e">
        <f aca="false">NA()</f>
        <v>#N/A</v>
      </c>
      <c r="B687" s="17" t="e">
        <f aca="false">NA()</f>
        <v>#N/A</v>
      </c>
      <c r="C687" s="17" t="e">
        <f aca="false">NA()</f>
        <v>#N/A</v>
      </c>
      <c r="F687" s="49" t="s">
        <v>420</v>
      </c>
      <c r="G687" s="48" t="s">
        <v>421</v>
      </c>
      <c r="H687" s="19" t="s">
        <v>403</v>
      </c>
      <c r="I687" s="27" t="n">
        <v>43</v>
      </c>
      <c r="J687" s="27" t="n">
        <v>43</v>
      </c>
      <c r="K687" s="22" t="e">
        <f aca="false">NA()</f>
        <v>#N/A</v>
      </c>
      <c r="L687" s="23"/>
      <c r="M687" s="21"/>
      <c r="N687" s="19"/>
      <c r="O687" s="23"/>
    </row>
    <row r="688" customFormat="false" ht="26.25" hidden="false" customHeight="false" outlineLevel="0" collapsed="false">
      <c r="A688" s="17" t="e">
        <f aca="false">NA()</f>
        <v>#N/A</v>
      </c>
      <c r="B688" s="17" t="e">
        <f aca="false">NA()</f>
        <v>#N/A</v>
      </c>
      <c r="C688" s="17" t="e">
        <f aca="false">NA()</f>
        <v>#N/A</v>
      </c>
      <c r="F688" s="21" t="s">
        <v>422</v>
      </c>
      <c r="G688" s="48" t="s">
        <v>423</v>
      </c>
      <c r="H688" s="19" t="s">
        <v>403</v>
      </c>
      <c r="I688" s="27" t="n">
        <v>45</v>
      </c>
      <c r="J688" s="27" t="n">
        <v>45</v>
      </c>
      <c r="K688" s="22" t="e">
        <f aca="false">NA()</f>
        <v>#N/A</v>
      </c>
      <c r="L688" s="23"/>
      <c r="M688" s="21"/>
      <c r="N688" s="19"/>
      <c r="O688" s="23"/>
    </row>
    <row r="689" customFormat="false" ht="26.25" hidden="false" customHeight="false" outlineLevel="0" collapsed="false">
      <c r="A689" s="17" t="e">
        <f aca="false">NA()</f>
        <v>#N/A</v>
      </c>
      <c r="B689" s="17" t="e">
        <f aca="false">NA()</f>
        <v>#N/A</v>
      </c>
      <c r="C689" s="17" t="e">
        <f aca="false">NA()</f>
        <v>#N/A</v>
      </c>
      <c r="F689" s="21" t="s">
        <v>424</v>
      </c>
      <c r="G689" s="48" t="s">
        <v>425</v>
      </c>
      <c r="H689" s="19" t="s">
        <v>403</v>
      </c>
      <c r="I689" s="27" t="n">
        <v>45</v>
      </c>
      <c r="J689" s="27" t="n">
        <v>45</v>
      </c>
      <c r="K689" s="22" t="e">
        <f aca="false">NA()</f>
        <v>#N/A</v>
      </c>
      <c r="L689" s="23"/>
      <c r="M689" s="21"/>
      <c r="N689" s="19"/>
      <c r="O689" s="23"/>
    </row>
    <row r="690" customFormat="false" ht="26.25" hidden="false" customHeight="false" outlineLevel="0" collapsed="false">
      <c r="A690" s="17" t="e">
        <f aca="false">NA()</f>
        <v>#N/A</v>
      </c>
      <c r="B690" s="17" t="e">
        <f aca="false">NA()</f>
        <v>#N/A</v>
      </c>
      <c r="C690" s="17" t="e">
        <f aca="false">NA()</f>
        <v>#N/A</v>
      </c>
      <c r="F690" s="21" t="s">
        <v>426</v>
      </c>
      <c r="G690" s="48" t="s">
        <v>427</v>
      </c>
      <c r="H690" s="19" t="s">
        <v>403</v>
      </c>
      <c r="I690" s="27" t="n">
        <v>227</v>
      </c>
      <c r="J690" s="27" t="n">
        <v>227</v>
      </c>
      <c r="K690" s="22" t="e">
        <f aca="false">NA()</f>
        <v>#N/A</v>
      </c>
      <c r="L690" s="23"/>
      <c r="M690" s="21"/>
      <c r="N690" s="19"/>
      <c r="O690" s="23"/>
    </row>
    <row r="691" customFormat="false" ht="26.25" hidden="false" customHeight="false" outlineLevel="0" collapsed="false">
      <c r="A691" s="17" t="e">
        <f aca="false">NA()</f>
        <v>#N/A</v>
      </c>
      <c r="B691" s="17" t="e">
        <f aca="false">NA()</f>
        <v>#N/A</v>
      </c>
      <c r="C691" s="17" t="e">
        <f aca="false">NA()</f>
        <v>#N/A</v>
      </c>
      <c r="F691" s="21" t="s">
        <v>428</v>
      </c>
      <c r="G691" s="48" t="s">
        <v>429</v>
      </c>
      <c r="H691" s="19" t="s">
        <v>403</v>
      </c>
      <c r="I691" s="27" t="n">
        <v>42</v>
      </c>
      <c r="J691" s="27" t="n">
        <v>42</v>
      </c>
      <c r="K691" s="22" t="e">
        <f aca="false">NA()</f>
        <v>#N/A</v>
      </c>
      <c r="L691" s="23"/>
      <c r="M691" s="21"/>
      <c r="N691" s="19"/>
      <c r="O691" s="23"/>
    </row>
    <row r="692" customFormat="false" ht="38.25" hidden="false" customHeight="false" outlineLevel="0" collapsed="false">
      <c r="A692" s="17" t="e">
        <f aca="false">NA()</f>
        <v>#N/A</v>
      </c>
      <c r="B692" s="17" t="e">
        <f aca="false">NA()</f>
        <v>#N/A</v>
      </c>
      <c r="C692" s="17" t="e">
        <f aca="false">NA()</f>
        <v>#N/A</v>
      </c>
      <c r="F692" s="21" t="s">
        <v>430</v>
      </c>
      <c r="G692" s="48" t="s">
        <v>431</v>
      </c>
      <c r="H692" s="19" t="s">
        <v>403</v>
      </c>
      <c r="I692" s="27" t="n">
        <v>24</v>
      </c>
      <c r="J692" s="27" t="n">
        <v>24</v>
      </c>
      <c r="K692" s="22" t="e">
        <f aca="false">NA()</f>
        <v>#N/A</v>
      </c>
      <c r="L692" s="23"/>
      <c r="M692" s="21"/>
      <c r="N692" s="19"/>
      <c r="O692" s="23"/>
    </row>
    <row r="693" customFormat="false" ht="25.5" hidden="false" customHeight="false" outlineLevel="0" collapsed="false">
      <c r="A693" s="17" t="e">
        <f aca="false">NA()</f>
        <v>#N/A</v>
      </c>
      <c r="B693" s="17" t="e">
        <f aca="false">NA()</f>
        <v>#N/A</v>
      </c>
      <c r="C693" s="17" t="e">
        <f aca="false">NA()</f>
        <v>#N/A</v>
      </c>
      <c r="F693" s="21" t="s">
        <v>432</v>
      </c>
      <c r="G693" s="48" t="s">
        <v>433</v>
      </c>
      <c r="H693" s="19" t="s">
        <v>56</v>
      </c>
      <c r="I693" s="27" t="n">
        <v>35914.17</v>
      </c>
      <c r="J693" s="27" t="n">
        <v>35914.17</v>
      </c>
      <c r="K693" s="22" t="e">
        <f aca="false">NA()</f>
        <v>#N/A</v>
      </c>
      <c r="L693" s="23"/>
      <c r="M693" s="21"/>
      <c r="N693" s="19"/>
      <c r="O693" s="23"/>
    </row>
    <row r="694" customFormat="false" ht="15.75" hidden="false" customHeight="false" outlineLevel="0" collapsed="false">
      <c r="A694" s="17" t="e">
        <f aca="false">NA()</f>
        <v>#N/A</v>
      </c>
      <c r="B694" s="17" t="e">
        <f aca="false">NA()</f>
        <v>#N/A</v>
      </c>
      <c r="C694" s="17" t="e">
        <f aca="false">NA()</f>
        <v>#N/A</v>
      </c>
      <c r="F694" s="50" t="s">
        <v>434</v>
      </c>
      <c r="G694" s="48" t="s">
        <v>435</v>
      </c>
      <c r="H694" s="19" t="s">
        <v>436</v>
      </c>
      <c r="I694" s="27" t="n">
        <v>137443.52</v>
      </c>
      <c r="J694" s="27" t="n">
        <v>137443.52</v>
      </c>
      <c r="K694" s="22" t="e">
        <f aca="false">NA()</f>
        <v>#N/A</v>
      </c>
      <c r="L694" s="23"/>
      <c r="M694" s="19"/>
      <c r="N694" s="21"/>
      <c r="O694" s="23"/>
    </row>
    <row r="695" customFormat="false" ht="38.25" hidden="false" customHeight="false" outlineLevel="0" collapsed="false">
      <c r="A695" s="17" t="e">
        <f aca="false">NA()</f>
        <v>#N/A</v>
      </c>
      <c r="B695" s="17" t="e">
        <f aca="false">NA()</f>
        <v>#N/A</v>
      </c>
      <c r="C695" s="17" t="e">
        <f aca="false">NA()</f>
        <v>#N/A</v>
      </c>
      <c r="F695" s="46" t="s">
        <v>437</v>
      </c>
      <c r="G695" s="51" t="s">
        <v>438</v>
      </c>
      <c r="H695" s="52" t="s">
        <v>439</v>
      </c>
      <c r="I695" s="53" t="n">
        <v>2838</v>
      </c>
      <c r="J695" s="53" t="n">
        <v>2838</v>
      </c>
      <c r="K695" s="47" t="e">
        <f aca="false">NA()</f>
        <v>#N/A</v>
      </c>
      <c r="L695" s="23"/>
      <c r="M695" s="46"/>
      <c r="N695" s="52" t="s">
        <v>440</v>
      </c>
      <c r="O695" s="23"/>
    </row>
    <row r="696" customFormat="false" ht="15.75" hidden="false" customHeight="false" outlineLevel="0" collapsed="false">
      <c r="A696" s="17" t="e">
        <f aca="false">NA()</f>
        <v>#N/A</v>
      </c>
      <c r="B696" s="17" t="e">
        <f aca="false">NA()</f>
        <v>#N/A</v>
      </c>
      <c r="C696" s="17" t="e">
        <f aca="false">NA()</f>
        <v>#N/A</v>
      </c>
      <c r="F696" s="21"/>
      <c r="G696" s="48"/>
      <c r="H696" s="19"/>
      <c r="I696" s="27"/>
      <c r="J696" s="27"/>
      <c r="K696" s="22"/>
      <c r="L696" s="23"/>
      <c r="M696" s="21"/>
      <c r="N696" s="19"/>
      <c r="O696" s="23"/>
    </row>
    <row r="697" customFormat="false" ht="51.75" hidden="false" customHeight="false" outlineLevel="0" collapsed="false">
      <c r="A697" s="17" t="e">
        <f aca="false">NA()</f>
        <v>#N/A</v>
      </c>
      <c r="B697" s="17" t="e">
        <f aca="false">NA()</f>
        <v>#N/A</v>
      </c>
      <c r="C697" s="17" t="e">
        <f aca="false">NA()</f>
        <v>#N/A</v>
      </c>
      <c r="F697" s="54" t="s">
        <v>27</v>
      </c>
      <c r="G697" s="55" t="s">
        <v>441</v>
      </c>
      <c r="H697" s="56"/>
      <c r="I697" s="57"/>
      <c r="J697" s="57"/>
      <c r="K697" s="58"/>
      <c r="L697" s="23"/>
      <c r="M697" s="56"/>
      <c r="N697" s="56"/>
      <c r="O697" s="23"/>
    </row>
    <row r="698" customFormat="false" ht="26.25" hidden="false" customHeight="false" outlineLevel="0" collapsed="false">
      <c r="A698" s="17" t="e">
        <f aca="false">NA()</f>
        <v>#N/A</v>
      </c>
      <c r="B698" s="17" t="e">
        <f aca="false">NA()</f>
        <v>#N/A</v>
      </c>
      <c r="C698" s="17" t="e">
        <f aca="false">NA()</f>
        <v>#N/A</v>
      </c>
      <c r="F698" s="21" t="s">
        <v>369</v>
      </c>
      <c r="G698" s="40" t="s">
        <v>442</v>
      </c>
      <c r="H698" s="59" t="s">
        <v>443</v>
      </c>
      <c r="I698" s="27" t="n">
        <v>401</v>
      </c>
      <c r="J698" s="27" t="n">
        <v>401</v>
      </c>
      <c r="K698" s="22" t="e">
        <f aca="false">NA()</f>
        <v>#N/A</v>
      </c>
      <c r="L698" s="23"/>
      <c r="M698" s="21"/>
      <c r="N698" s="19" t="s">
        <v>31</v>
      </c>
      <c r="O698" s="23"/>
    </row>
    <row r="699" customFormat="false" ht="26.25" hidden="false" customHeight="false" outlineLevel="0" collapsed="false">
      <c r="A699" s="17" t="e">
        <f aca="false">NA()</f>
        <v>#N/A</v>
      </c>
      <c r="B699" s="17" t="e">
        <f aca="false">NA()</f>
        <v>#N/A</v>
      </c>
      <c r="C699" s="17" t="e">
        <f aca="false">NA()</f>
        <v>#N/A</v>
      </c>
      <c r="F699" s="21" t="s">
        <v>444</v>
      </c>
      <c r="G699" s="60" t="s">
        <v>445</v>
      </c>
      <c r="H699" s="59" t="s">
        <v>45</v>
      </c>
      <c r="I699" s="27" t="n">
        <v>401</v>
      </c>
      <c r="J699" s="27" t="n">
        <v>401</v>
      </c>
      <c r="K699" s="22" t="e">
        <f aca="false">NA()</f>
        <v>#N/A</v>
      </c>
      <c r="L699" s="23"/>
      <c r="M699" s="21"/>
      <c r="N699" s="19" t="s">
        <v>31</v>
      </c>
      <c r="O699" s="23"/>
    </row>
    <row r="700" customFormat="false" ht="25.5" hidden="false" customHeight="false" outlineLevel="0" collapsed="false">
      <c r="A700" s="17" t="e">
        <f aca="false">NA()</f>
        <v>#N/A</v>
      </c>
      <c r="B700" s="17" t="e">
        <f aca="false">NA()</f>
        <v>#N/A</v>
      </c>
      <c r="C700" s="17" t="e">
        <f aca="false">NA()</f>
        <v>#N/A</v>
      </c>
      <c r="F700" s="21" t="s">
        <v>446</v>
      </c>
      <c r="G700" s="60" t="s">
        <v>447</v>
      </c>
      <c r="H700" s="59" t="s">
        <v>56</v>
      </c>
      <c r="I700" s="27" t="n">
        <v>126524.89</v>
      </c>
      <c r="J700" s="27" t="n">
        <v>126524.89</v>
      </c>
      <c r="K700" s="22" t="e">
        <f aca="false">NA()</f>
        <v>#N/A</v>
      </c>
      <c r="L700" s="23"/>
      <c r="M700" s="21"/>
      <c r="N700" s="19"/>
      <c r="O700" s="23"/>
    </row>
    <row r="701" customFormat="false" ht="15.75" hidden="false" customHeight="false" outlineLevel="0" collapsed="false">
      <c r="A701" s="17" t="e">
        <f aca="false">NA()</f>
        <v>#N/A</v>
      </c>
      <c r="B701" s="17" t="e">
        <f aca="false">NA()</f>
        <v>#N/A</v>
      </c>
      <c r="C701" s="17" t="e">
        <f aca="false">NA()</f>
        <v>#N/A</v>
      </c>
      <c r="F701" s="21" t="s">
        <v>446</v>
      </c>
      <c r="G701" s="40" t="s">
        <v>448</v>
      </c>
      <c r="H701" s="19" t="s">
        <v>449</v>
      </c>
      <c r="I701" s="27" t="n">
        <v>50736.48</v>
      </c>
      <c r="J701" s="27" t="n">
        <v>50736.48</v>
      </c>
      <c r="K701" s="22" t="e">
        <f aca="false">NA()</f>
        <v>#N/A</v>
      </c>
      <c r="L701" s="23"/>
      <c r="M701" s="19"/>
      <c r="N701" s="21" t="s">
        <v>77</v>
      </c>
      <c r="O701" s="23"/>
    </row>
    <row r="702" customFormat="false" ht="15.75" hidden="false" customHeight="false" outlineLevel="0" collapsed="false">
      <c r="A702" s="17" t="e">
        <f aca="false">NA()</f>
        <v>#N/A</v>
      </c>
      <c r="B702" s="17" t="e">
        <f aca="false">NA()</f>
        <v>#N/A</v>
      </c>
      <c r="C702" s="17" t="e">
        <f aca="false">NA()</f>
        <v>#N/A</v>
      </c>
      <c r="F702" s="21"/>
      <c r="G702" s="40"/>
      <c r="H702" s="19"/>
      <c r="I702" s="27"/>
      <c r="J702" s="27"/>
      <c r="K702" s="22"/>
      <c r="L702" s="23"/>
      <c r="M702" s="19"/>
      <c r="N702" s="21"/>
      <c r="O702" s="23"/>
    </row>
    <row r="703" customFormat="false" ht="64.5" hidden="false" customHeight="false" outlineLevel="0" collapsed="false">
      <c r="A703" s="17" t="e">
        <f aca="false">NA()</f>
        <v>#N/A</v>
      </c>
      <c r="B703" s="17" t="e">
        <f aca="false">NA()</f>
        <v>#N/A</v>
      </c>
      <c r="C703" s="17" t="e">
        <f aca="false">NA()</f>
        <v>#N/A</v>
      </c>
      <c r="F703" s="21" t="s">
        <v>32</v>
      </c>
      <c r="G703" s="39" t="s">
        <v>450</v>
      </c>
      <c r="H703" s="21"/>
      <c r="I703" s="27"/>
      <c r="J703" s="27"/>
      <c r="K703" s="21"/>
      <c r="L703" s="23"/>
      <c r="M703" s="21"/>
      <c r="N703" s="21"/>
      <c r="O703" s="23"/>
    </row>
    <row r="704" customFormat="false" ht="26.25" hidden="false" customHeight="false" outlineLevel="0" collapsed="false">
      <c r="A704" s="17" t="e">
        <f aca="false">NA()</f>
        <v>#N/A</v>
      </c>
      <c r="B704" s="17" t="e">
        <f aca="false">NA()</f>
        <v>#N/A</v>
      </c>
      <c r="C704" s="17" t="e">
        <f aca="false">NA()</f>
        <v>#N/A</v>
      </c>
      <c r="F704" s="21" t="s">
        <v>451</v>
      </c>
      <c r="G704" s="40" t="s">
        <v>452</v>
      </c>
      <c r="H704" s="59" t="s">
        <v>403</v>
      </c>
      <c r="I704" s="27" t="n">
        <v>0</v>
      </c>
      <c r="J704" s="27" t="n">
        <v>0</v>
      </c>
      <c r="K704" s="22"/>
      <c r="L704" s="23"/>
      <c r="M704" s="21"/>
      <c r="N704" s="19" t="s">
        <v>31</v>
      </c>
      <c r="O704" s="23"/>
    </row>
    <row r="705" customFormat="false" ht="64.5" hidden="false" customHeight="false" outlineLevel="0" collapsed="false">
      <c r="A705" s="17" t="e">
        <f aca="false">NA()</f>
        <v>#N/A</v>
      </c>
      <c r="B705" s="17" t="e">
        <f aca="false">NA()</f>
        <v>#N/A</v>
      </c>
      <c r="C705" s="17" t="e">
        <f aca="false">NA()</f>
        <v>#N/A</v>
      </c>
      <c r="F705" s="21" t="s">
        <v>453</v>
      </c>
      <c r="G705" s="40" t="s">
        <v>454</v>
      </c>
      <c r="H705" s="59" t="s">
        <v>403</v>
      </c>
      <c r="I705" s="27" t="n">
        <v>0</v>
      </c>
      <c r="J705" s="27" t="n">
        <v>0</v>
      </c>
      <c r="K705" s="22"/>
      <c r="L705" s="23"/>
      <c r="M705" s="21"/>
      <c r="N705" s="19" t="s">
        <v>31</v>
      </c>
      <c r="O705" s="23"/>
    </row>
    <row r="706" customFormat="false" ht="26.25" hidden="false" customHeight="false" outlineLevel="0" collapsed="false">
      <c r="A706" s="17" t="e">
        <f aca="false">NA()</f>
        <v>#N/A</v>
      </c>
      <c r="B706" s="17" t="e">
        <f aca="false">NA()</f>
        <v>#N/A</v>
      </c>
      <c r="C706" s="17" t="e">
        <f aca="false">NA()</f>
        <v>#N/A</v>
      </c>
      <c r="F706" s="21" t="s">
        <v>455</v>
      </c>
      <c r="G706" s="40" t="s">
        <v>456</v>
      </c>
      <c r="H706" s="59" t="s">
        <v>403</v>
      </c>
      <c r="I706" s="27" t="n">
        <v>0</v>
      </c>
      <c r="J706" s="27" t="n">
        <v>0</v>
      </c>
      <c r="K706" s="22"/>
      <c r="L706" s="23"/>
      <c r="M706" s="21"/>
      <c r="N706" s="19" t="s">
        <v>31</v>
      </c>
      <c r="O706" s="23"/>
    </row>
    <row r="707" customFormat="false" ht="26.25" hidden="false" customHeight="false" outlineLevel="0" collapsed="false">
      <c r="A707" s="17" t="e">
        <f aca="false">NA()</f>
        <v>#N/A</v>
      </c>
      <c r="B707" s="17" t="e">
        <f aca="false">NA()</f>
        <v>#N/A</v>
      </c>
      <c r="C707" s="17" t="e">
        <f aca="false">NA()</f>
        <v>#N/A</v>
      </c>
      <c r="F707" s="21" t="s">
        <v>457</v>
      </c>
      <c r="G707" s="40" t="s">
        <v>458</v>
      </c>
      <c r="H707" s="59" t="s">
        <v>403</v>
      </c>
      <c r="I707" s="27" t="n">
        <v>0</v>
      </c>
      <c r="J707" s="27" t="n">
        <v>0</v>
      </c>
      <c r="K707" s="22"/>
      <c r="L707" s="23"/>
      <c r="M707" s="21"/>
      <c r="N707" s="19" t="s">
        <v>31</v>
      </c>
      <c r="O707" s="23"/>
    </row>
    <row r="708" customFormat="false" ht="26.25" hidden="false" customHeight="false" outlineLevel="0" collapsed="false">
      <c r="A708" s="17" t="e">
        <f aca="false">NA()</f>
        <v>#N/A</v>
      </c>
      <c r="B708" s="17" t="e">
        <f aca="false">NA()</f>
        <v>#N/A</v>
      </c>
      <c r="C708" s="17" t="e">
        <f aca="false">NA()</f>
        <v>#N/A</v>
      </c>
      <c r="F708" s="21" t="s">
        <v>459</v>
      </c>
      <c r="G708" s="40" t="s">
        <v>435</v>
      </c>
      <c r="H708" s="59" t="s">
        <v>449</v>
      </c>
      <c r="I708" s="27" t="n">
        <v>0</v>
      </c>
      <c r="J708" s="27" t="n">
        <v>0</v>
      </c>
      <c r="K708" s="22"/>
      <c r="L708" s="23"/>
      <c r="M708" s="21"/>
      <c r="N708" s="19" t="s">
        <v>31</v>
      </c>
      <c r="O708" s="23"/>
    </row>
    <row r="709" customFormat="false" ht="26.25" hidden="false" customHeight="false" outlineLevel="0" collapsed="false">
      <c r="A709" s="17" t="e">
        <f aca="false">NA()</f>
        <v>#N/A</v>
      </c>
      <c r="B709" s="17" t="e">
        <f aca="false">NA()</f>
        <v>#N/A</v>
      </c>
      <c r="C709" s="17" t="e">
        <f aca="false">NA()</f>
        <v>#N/A</v>
      </c>
      <c r="F709" s="21" t="s">
        <v>36</v>
      </c>
      <c r="G709" s="39" t="s">
        <v>460</v>
      </c>
      <c r="H709" s="21"/>
      <c r="I709" s="27"/>
      <c r="J709" s="27"/>
      <c r="K709" s="21"/>
      <c r="L709" s="23"/>
      <c r="M709" s="21"/>
      <c r="N709" s="21"/>
      <c r="O709" s="23"/>
    </row>
    <row r="710" customFormat="false" ht="51.75" hidden="false" customHeight="false" outlineLevel="0" collapsed="false">
      <c r="A710" s="17" t="e">
        <f aca="false">NA()</f>
        <v>#N/A</v>
      </c>
      <c r="B710" s="17" t="e">
        <f aca="false">NA()</f>
        <v>#N/A</v>
      </c>
      <c r="C710" s="17" t="e">
        <f aca="false">NA()</f>
        <v>#N/A</v>
      </c>
      <c r="F710" s="21" t="s">
        <v>461</v>
      </c>
      <c r="G710" s="40" t="s">
        <v>462</v>
      </c>
      <c r="H710" s="59" t="s">
        <v>463</v>
      </c>
      <c r="I710" s="27" t="n">
        <v>40</v>
      </c>
      <c r="J710" s="27" t="n">
        <v>40</v>
      </c>
      <c r="K710" s="22" t="n">
        <f aca="false">J710/I710</f>
        <v>1</v>
      </c>
      <c r="L710" s="23"/>
      <c r="M710" s="21"/>
      <c r="N710" s="19" t="s">
        <v>31</v>
      </c>
      <c r="O710" s="23"/>
    </row>
    <row r="711" customFormat="false" ht="15.75" hidden="false" customHeight="false" outlineLevel="0" collapsed="false">
      <c r="A711" s="17" t="e">
        <f aca="false">NA()</f>
        <v>#N/A</v>
      </c>
      <c r="B711" s="17" t="e">
        <f aca="false">NA()</f>
        <v>#N/A</v>
      </c>
      <c r="C711" s="17" t="e">
        <f aca="false">NA()</f>
        <v>#N/A</v>
      </c>
      <c r="F711" s="21" t="s">
        <v>464</v>
      </c>
      <c r="G711" s="40" t="s">
        <v>435</v>
      </c>
      <c r="H711" s="19" t="s">
        <v>449</v>
      </c>
      <c r="I711" s="27" t="n">
        <v>400</v>
      </c>
      <c r="J711" s="27" t="n">
        <v>400</v>
      </c>
      <c r="K711" s="22" t="n">
        <f aca="false">J711/I711</f>
        <v>1</v>
      </c>
      <c r="L711" s="23"/>
      <c r="M711" s="21"/>
      <c r="N711" s="21" t="s">
        <v>77</v>
      </c>
      <c r="O711" s="23"/>
    </row>
    <row r="712" customFormat="false" ht="16.5" hidden="false" customHeight="true" outlineLevel="0" collapsed="false">
      <c r="A712" s="17" t="e">
        <f aca="false">NA()</f>
        <v>#N/A</v>
      </c>
      <c r="B712" s="17" t="e">
        <f aca="false">NA()</f>
        <v>#N/A</v>
      </c>
      <c r="C712" s="17" t="e">
        <f aca="false">NA()</f>
        <v>#N/A</v>
      </c>
      <c r="F712" s="61" t="s">
        <v>465</v>
      </c>
      <c r="G712" s="61"/>
      <c r="H712" s="61"/>
      <c r="I712" s="61"/>
      <c r="J712" s="61"/>
      <c r="K712" s="61"/>
      <c r="L712" s="61"/>
      <c r="M712" s="61"/>
      <c r="N712" s="61"/>
      <c r="O712" s="61"/>
    </row>
    <row r="713" customFormat="false" ht="16.5" hidden="false" customHeight="true" outlineLevel="0" collapsed="false">
      <c r="A713" s="17" t="e">
        <f aca="false">NA()</f>
        <v>#N/A</v>
      </c>
      <c r="B713" s="17" t="e">
        <f aca="false">NA()</f>
        <v>#N/A</v>
      </c>
      <c r="C713" s="17" t="e">
        <f aca="false">NA()</f>
        <v>#N/A</v>
      </c>
      <c r="F713" s="19" t="s">
        <v>47</v>
      </c>
      <c r="G713" s="19"/>
      <c r="H713" s="19"/>
      <c r="I713" s="19"/>
      <c r="J713" s="19"/>
      <c r="K713" s="21" t="s">
        <v>48</v>
      </c>
      <c r="L713" s="21" t="s">
        <v>49</v>
      </c>
      <c r="M713" s="21" t="s">
        <v>20</v>
      </c>
      <c r="N713" s="21"/>
      <c r="O713" s="21"/>
    </row>
    <row r="714" customFormat="false" ht="38.25" hidden="false" customHeight="false" outlineLevel="0" collapsed="false">
      <c r="A714" s="17" t="e">
        <f aca="false">NA()</f>
        <v>#N/A</v>
      </c>
      <c r="B714" s="17" t="e">
        <f aca="false">NA()</f>
        <v>#N/A</v>
      </c>
      <c r="C714" s="17" t="e">
        <f aca="false">NA()</f>
        <v>#N/A</v>
      </c>
      <c r="F714" s="21" t="s">
        <v>21</v>
      </c>
      <c r="G714" s="62" t="s">
        <v>466</v>
      </c>
      <c r="H714" s="59" t="s">
        <v>45</v>
      </c>
      <c r="I714" s="27" t="n">
        <v>0</v>
      </c>
      <c r="J714" s="27" t="n">
        <v>0</v>
      </c>
      <c r="K714" s="22"/>
      <c r="L714" s="23" t="n">
        <f aca="false">(K714+K715)/2</f>
        <v>0</v>
      </c>
      <c r="M714" s="21"/>
      <c r="N714" s="19" t="s">
        <v>31</v>
      </c>
      <c r="O714" s="23" t="n">
        <f aca="false">L714</f>
        <v>0</v>
      </c>
    </row>
    <row r="715" customFormat="false" ht="15.75" hidden="false" customHeight="false" outlineLevel="0" collapsed="false">
      <c r="A715" s="17" t="e">
        <f aca="false">NA()</f>
        <v>#N/A</v>
      </c>
      <c r="B715" s="17" t="e">
        <f aca="false">NA()</f>
        <v>#N/A</v>
      </c>
      <c r="C715" s="17" t="e">
        <f aca="false">NA()</f>
        <v>#N/A</v>
      </c>
      <c r="F715" s="21" t="s">
        <v>27</v>
      </c>
      <c r="G715" s="63" t="s">
        <v>448</v>
      </c>
      <c r="H715" s="19" t="s">
        <v>436</v>
      </c>
      <c r="I715" s="27" t="n">
        <v>0</v>
      </c>
      <c r="J715" s="27" t="n">
        <v>0</v>
      </c>
      <c r="K715" s="22"/>
      <c r="L715" s="23"/>
      <c r="M715" s="19"/>
      <c r="N715" s="21" t="s">
        <v>77</v>
      </c>
      <c r="O715" s="23"/>
    </row>
    <row r="716" customFormat="false" ht="15.75" hidden="false" customHeight="false" outlineLevel="0" collapsed="false">
      <c r="A716" s="17" t="e">
        <f aca="false">NA()</f>
        <v>#N/A</v>
      </c>
      <c r="B716" s="17" t="e">
        <f aca="false">NA()</f>
        <v>#N/A</v>
      </c>
      <c r="C716" s="17" t="e">
        <f aca="false">NA()</f>
        <v>#N/A</v>
      </c>
      <c r="F716" s="32"/>
      <c r="G716" s="32"/>
      <c r="H716" s="32"/>
      <c r="I716" s="32"/>
      <c r="J716" s="32"/>
      <c r="K716" s="32"/>
      <c r="L716" s="32"/>
      <c r="M716" s="32"/>
      <c r="N716" s="32"/>
      <c r="O716" s="32"/>
    </row>
    <row r="717" customFormat="false" ht="16.5" hidden="false" customHeight="true" outlineLevel="0" collapsed="false">
      <c r="A717" s="17" t="e">
        <f aca="false">NA()</f>
        <v>#N/A</v>
      </c>
      <c r="B717" s="17" t="e">
        <f aca="false">NA()</f>
        <v>#N/A</v>
      </c>
      <c r="C717" s="17" t="e">
        <f aca="false">NA()</f>
        <v>#N/A</v>
      </c>
      <c r="F717" s="19" t="s">
        <v>467</v>
      </c>
      <c r="G717" s="19"/>
      <c r="H717" s="19"/>
      <c r="I717" s="19"/>
      <c r="J717" s="19"/>
      <c r="K717" s="19"/>
      <c r="L717" s="19"/>
      <c r="M717" s="19"/>
      <c r="N717" s="19"/>
      <c r="O717" s="19"/>
    </row>
    <row r="718" customFormat="false" ht="16.5" hidden="false" customHeight="true" outlineLevel="0" collapsed="false">
      <c r="A718" s="17" t="e">
        <f aca="false">NA()</f>
        <v>#N/A</v>
      </c>
      <c r="B718" s="17" t="e">
        <f aca="false">NA()</f>
        <v>#N/A</v>
      </c>
      <c r="C718" s="17" t="e">
        <f aca="false">NA()</f>
        <v>#N/A</v>
      </c>
      <c r="F718" s="19" t="s">
        <v>468</v>
      </c>
      <c r="G718" s="19"/>
      <c r="H718" s="19"/>
      <c r="I718" s="19"/>
      <c r="J718" s="19"/>
      <c r="K718" s="19"/>
      <c r="L718" s="19"/>
      <c r="M718" s="19"/>
      <c r="N718" s="19"/>
      <c r="O718" s="19"/>
    </row>
    <row r="719" customFormat="false" ht="16.5" hidden="false" customHeight="true" outlineLevel="0" collapsed="false">
      <c r="A719" s="17" t="e">
        <f aca="false">NA()</f>
        <v>#N/A</v>
      </c>
      <c r="B719" s="17" t="e">
        <f aca="false">NA()</f>
        <v>#N/A</v>
      </c>
      <c r="C719" s="17" t="e">
        <f aca="false">NA()</f>
        <v>#N/A</v>
      </c>
      <c r="F719" s="19" t="s">
        <v>17</v>
      </c>
      <c r="G719" s="19"/>
      <c r="H719" s="19"/>
      <c r="I719" s="19"/>
      <c r="J719" s="19"/>
      <c r="K719" s="19" t="s">
        <v>18</v>
      </c>
      <c r="L719" s="19" t="s">
        <v>19</v>
      </c>
      <c r="M719" s="19" t="s">
        <v>20</v>
      </c>
      <c r="N719" s="19"/>
      <c r="O719" s="64" t="n">
        <f aca="false">(L721+L726)/2</f>
        <v>2.53241990194955</v>
      </c>
    </row>
    <row r="720" customFormat="false" ht="26.25" hidden="false" customHeight="false" outlineLevel="0" collapsed="false">
      <c r="A720" s="17" t="e">
        <f aca="false">NA()</f>
        <v>#N/A</v>
      </c>
      <c r="B720" s="17" t="e">
        <f aca="false">NA()</f>
        <v>#N/A</v>
      </c>
      <c r="C720" s="17" t="e">
        <f aca="false">NA()</f>
        <v>#N/A</v>
      </c>
      <c r="F720" s="21" t="s">
        <v>21</v>
      </c>
      <c r="G720" s="39" t="s">
        <v>7</v>
      </c>
      <c r="H720" s="39" t="s">
        <v>8</v>
      </c>
      <c r="I720" s="21"/>
      <c r="J720" s="21"/>
      <c r="K720" s="21"/>
      <c r="L720" s="21"/>
      <c r="M720" s="21"/>
      <c r="N720" s="21"/>
      <c r="O720" s="64"/>
    </row>
    <row r="721" customFormat="false" ht="89.25" hidden="false" customHeight="false" outlineLevel="0" collapsed="false">
      <c r="A721" s="17" t="e">
        <f aca="false">NA()</f>
        <v>#N/A</v>
      </c>
      <c r="B721" s="17" t="e">
        <f aca="false">NA()</f>
        <v>#N/A</v>
      </c>
      <c r="C721" s="17" t="e">
        <f aca="false">NA()</f>
        <v>#N/A</v>
      </c>
      <c r="F721" s="21" t="s">
        <v>21</v>
      </c>
      <c r="G721" s="41" t="s">
        <v>365</v>
      </c>
      <c r="H721" s="42" t="s">
        <v>23</v>
      </c>
      <c r="I721" s="21" t="s">
        <v>366</v>
      </c>
      <c r="J721" s="21" t="n">
        <v>100</v>
      </c>
      <c r="K721" s="22" t="n">
        <f aca="false">J721/50</f>
        <v>2</v>
      </c>
      <c r="L721" s="33" t="n">
        <f aca="false">(K721+K722+K723)/3</f>
        <v>2</v>
      </c>
      <c r="M721" s="19" t="s">
        <v>25</v>
      </c>
      <c r="N721" s="19" t="s">
        <v>26</v>
      </c>
      <c r="O721" s="64"/>
    </row>
    <row r="722" customFormat="false" ht="76.5" hidden="false" customHeight="false" outlineLevel="0" collapsed="false">
      <c r="A722" s="17" t="e">
        <f aca="false">NA()</f>
        <v>#N/A</v>
      </c>
      <c r="B722" s="17" t="e">
        <f aca="false">NA()</f>
        <v>#N/A</v>
      </c>
      <c r="C722" s="17" t="e">
        <f aca="false">NA()</f>
        <v>#N/A</v>
      </c>
      <c r="F722" s="21" t="s">
        <v>27</v>
      </c>
      <c r="G722" s="41" t="s">
        <v>469</v>
      </c>
      <c r="H722" s="42" t="s">
        <v>470</v>
      </c>
      <c r="I722" s="21" t="s">
        <v>35</v>
      </c>
      <c r="J722" s="21" t="n">
        <v>6</v>
      </c>
      <c r="K722" s="22" t="n">
        <f aca="false">J722/2</f>
        <v>3</v>
      </c>
      <c r="L722" s="33"/>
      <c r="M722" s="19"/>
      <c r="N722" s="19" t="s">
        <v>31</v>
      </c>
      <c r="O722" s="64"/>
    </row>
    <row r="723" customFormat="false" ht="127.5" hidden="false" customHeight="false" outlineLevel="0" collapsed="false">
      <c r="A723" s="17" t="e">
        <f aca="false">NA()</f>
        <v>#N/A</v>
      </c>
      <c r="B723" s="17" t="e">
        <f aca="false">NA()</f>
        <v>#N/A</v>
      </c>
      <c r="C723" s="17" t="e">
        <f aca="false">NA()</f>
        <v>#N/A</v>
      </c>
      <c r="F723" s="21" t="s">
        <v>32</v>
      </c>
      <c r="G723" s="41" t="s">
        <v>44</v>
      </c>
      <c r="H723" s="42" t="s">
        <v>45</v>
      </c>
      <c r="I723" s="21" t="s">
        <v>35</v>
      </c>
      <c r="J723" s="21" t="n">
        <v>1</v>
      </c>
      <c r="K723" s="22" t="n">
        <f aca="false">J723/1</f>
        <v>1</v>
      </c>
      <c r="L723" s="33"/>
      <c r="M723" s="19"/>
      <c r="N723" s="19" t="s">
        <v>26</v>
      </c>
      <c r="O723" s="64"/>
    </row>
    <row r="724" customFormat="false" ht="16.5" hidden="false" customHeight="true" outlineLevel="0" collapsed="false">
      <c r="A724" s="17" t="e">
        <f aca="false">NA()</f>
        <v>#N/A</v>
      </c>
      <c r="B724" s="17" t="e">
        <f aca="false">NA()</f>
        <v>#N/A</v>
      </c>
      <c r="C724" s="17" t="e">
        <f aca="false">NA()</f>
        <v>#N/A</v>
      </c>
      <c r="F724" s="19" t="s">
        <v>47</v>
      </c>
      <c r="G724" s="19"/>
      <c r="H724" s="19"/>
      <c r="I724" s="19"/>
      <c r="J724" s="19"/>
      <c r="K724" s="21" t="s">
        <v>48</v>
      </c>
      <c r="L724" s="21" t="s">
        <v>49</v>
      </c>
      <c r="M724" s="19" t="s">
        <v>20</v>
      </c>
      <c r="N724" s="19"/>
      <c r="O724" s="64"/>
    </row>
    <row r="725" customFormat="false" ht="38.25" hidden="false" customHeight="false" outlineLevel="0" collapsed="false">
      <c r="A725" s="17" t="e">
        <f aca="false">NA()</f>
        <v>#N/A</v>
      </c>
      <c r="B725" s="17" t="e">
        <f aca="false">NA()</f>
        <v>#N/A</v>
      </c>
      <c r="C725" s="17" t="e">
        <f aca="false">NA()</f>
        <v>#N/A</v>
      </c>
      <c r="F725" s="21" t="s">
        <v>21</v>
      </c>
      <c r="G725" s="65" t="s">
        <v>471</v>
      </c>
      <c r="H725" s="59"/>
      <c r="I725" s="21"/>
      <c r="J725" s="21"/>
      <c r="K725" s="21"/>
      <c r="L725" s="21"/>
      <c r="M725" s="19"/>
      <c r="N725" s="19"/>
      <c r="O725" s="64"/>
    </row>
    <row r="726" customFormat="false" ht="115.5" hidden="false" customHeight="false" outlineLevel="0" collapsed="false">
      <c r="A726" s="17" t="e">
        <f aca="false">NA()</f>
        <v>#N/A</v>
      </c>
      <c r="B726" s="17" t="e">
        <f aca="false">NA()</f>
        <v>#N/A</v>
      </c>
      <c r="C726" s="17" t="e">
        <f aca="false">NA()</f>
        <v>#N/A</v>
      </c>
      <c r="F726" s="21" t="s">
        <v>401</v>
      </c>
      <c r="G726" s="65" t="s">
        <v>472</v>
      </c>
      <c r="H726" s="59" t="s">
        <v>473</v>
      </c>
      <c r="I726" s="21" t="n">
        <v>1052</v>
      </c>
      <c r="J726" s="21" t="n">
        <v>8498</v>
      </c>
      <c r="K726" s="22" t="n">
        <f aca="false">J726/I726</f>
        <v>8.07794676806084</v>
      </c>
      <c r="L726" s="64" t="n">
        <f aca="false">(K726+K727+K728)/3</f>
        <v>3.0648398038991</v>
      </c>
      <c r="M726" s="19" t="s">
        <v>474</v>
      </c>
      <c r="N726" s="19" t="s">
        <v>31</v>
      </c>
      <c r="O726" s="64"/>
    </row>
    <row r="727" customFormat="false" ht="51.75" hidden="false" customHeight="false" outlineLevel="0" collapsed="false">
      <c r="A727" s="17" t="e">
        <f aca="false">NA()</f>
        <v>#N/A</v>
      </c>
      <c r="B727" s="17" t="e">
        <f aca="false">NA()</f>
        <v>#N/A</v>
      </c>
      <c r="C727" s="17" t="e">
        <f aca="false">NA()</f>
        <v>#N/A</v>
      </c>
      <c r="F727" s="21" t="s">
        <v>432</v>
      </c>
      <c r="G727" s="65" t="s">
        <v>475</v>
      </c>
      <c r="H727" s="59" t="s">
        <v>56</v>
      </c>
      <c r="I727" s="24" t="n">
        <v>10665.4</v>
      </c>
      <c r="J727" s="27" t="n">
        <v>1311.83</v>
      </c>
      <c r="K727" s="22" t="n">
        <f aca="false">J727/I727</f>
        <v>0.122998668591895</v>
      </c>
      <c r="L727" s="64"/>
      <c r="M727" s="19" t="s">
        <v>476</v>
      </c>
      <c r="N727" s="19" t="s">
        <v>31</v>
      </c>
      <c r="O727" s="64"/>
    </row>
    <row r="728" customFormat="false" ht="26.25" hidden="false" customHeight="false" outlineLevel="0" collapsed="false">
      <c r="A728" s="17" t="e">
        <f aca="false">NA()</f>
        <v>#N/A</v>
      </c>
      <c r="B728" s="17" t="e">
        <f aca="false">NA()</f>
        <v>#N/A</v>
      </c>
      <c r="C728" s="17" t="e">
        <f aca="false">NA()</f>
        <v>#N/A</v>
      </c>
      <c r="F728" s="21" t="s">
        <v>434</v>
      </c>
      <c r="G728" s="65" t="s">
        <v>59</v>
      </c>
      <c r="H728" s="59" t="s">
        <v>449</v>
      </c>
      <c r="I728" s="21" t="n">
        <v>11220</v>
      </c>
      <c r="J728" s="21" t="n">
        <v>11147.9</v>
      </c>
      <c r="K728" s="22" t="n">
        <f aca="false">J728/I728</f>
        <v>0.993573975044563</v>
      </c>
      <c r="L728" s="64"/>
      <c r="M728" s="19" t="s">
        <v>477</v>
      </c>
      <c r="N728" s="19" t="s">
        <v>31</v>
      </c>
      <c r="O728" s="64"/>
    </row>
    <row r="729" customFormat="false" ht="15.75" hidden="false" customHeight="false" outlineLevel="0" collapsed="false">
      <c r="A729" s="17" t="e">
        <f aca="false">NA()</f>
        <v>#N/A</v>
      </c>
      <c r="B729" s="17" t="e">
        <f aca="false">NA()</f>
        <v>#N/A</v>
      </c>
      <c r="C729" s="17" t="e">
        <f aca="false">NA()</f>
        <v>#N/A</v>
      </c>
      <c r="F729" s="32"/>
      <c r="G729" s="32"/>
      <c r="H729" s="32"/>
      <c r="I729" s="32"/>
      <c r="J729" s="32"/>
      <c r="K729" s="32"/>
      <c r="L729" s="32"/>
      <c r="M729" s="32"/>
      <c r="N729" s="32"/>
      <c r="O729" s="32"/>
    </row>
    <row r="730" customFormat="false" ht="16.5" hidden="false" customHeight="true" outlineLevel="0" collapsed="false">
      <c r="A730" s="17" t="e">
        <f aca="false">NA()</f>
        <v>#N/A</v>
      </c>
      <c r="B730" s="17" t="e">
        <f aca="false">NA()</f>
        <v>#N/A</v>
      </c>
      <c r="C730" s="17" t="e">
        <f aca="false">NA()</f>
        <v>#N/A</v>
      </c>
      <c r="F730" s="66" t="s">
        <v>478</v>
      </c>
      <c r="G730" s="66"/>
      <c r="H730" s="66"/>
      <c r="I730" s="66"/>
      <c r="J730" s="66"/>
      <c r="K730" s="66"/>
      <c r="L730" s="66"/>
      <c r="M730" s="66"/>
      <c r="N730" s="66"/>
      <c r="O730" s="66"/>
    </row>
    <row r="731" customFormat="false" ht="16.5" hidden="false" customHeight="true" outlineLevel="0" collapsed="false">
      <c r="A731" s="17" t="e">
        <f aca="false">NA()</f>
        <v>#N/A</v>
      </c>
      <c r="B731" s="17" t="e">
        <f aca="false">NA()</f>
        <v>#N/A</v>
      </c>
      <c r="C731" s="17" t="e">
        <f aca="false">NA()</f>
        <v>#N/A</v>
      </c>
      <c r="F731" s="19" t="s">
        <v>17</v>
      </c>
      <c r="G731" s="19"/>
      <c r="H731" s="19"/>
      <c r="I731" s="19"/>
      <c r="J731" s="19"/>
      <c r="K731" s="19" t="s">
        <v>18</v>
      </c>
      <c r="L731" s="19" t="s">
        <v>19</v>
      </c>
      <c r="M731" s="19" t="s">
        <v>20</v>
      </c>
      <c r="N731" s="19"/>
      <c r="O731" s="19"/>
    </row>
    <row r="732" customFormat="false" ht="26.25" hidden="false" customHeight="false" outlineLevel="0" collapsed="false">
      <c r="A732" s="17" t="e">
        <f aca="false">NA()</f>
        <v>#N/A</v>
      </c>
      <c r="B732" s="17" t="e">
        <f aca="false">NA()</f>
        <v>#N/A</v>
      </c>
      <c r="C732" s="17" t="e">
        <f aca="false">NA()</f>
        <v>#N/A</v>
      </c>
      <c r="F732" s="21" t="s">
        <v>21</v>
      </c>
      <c r="G732" s="39" t="s">
        <v>7</v>
      </c>
      <c r="H732" s="39" t="s">
        <v>8</v>
      </c>
      <c r="I732" s="21"/>
      <c r="J732" s="21"/>
      <c r="K732" s="21"/>
      <c r="L732" s="33" t="n">
        <f aca="false">(K733+K734+K736+K735)/4</f>
        <v>1.18278888888889</v>
      </c>
      <c r="M732" s="19"/>
      <c r="N732" s="19"/>
      <c r="O732" s="64" t="e">
        <f aca="false">(L732+L742)/2</f>
        <v>#N/A</v>
      </c>
    </row>
    <row r="733" customFormat="false" ht="89.25" hidden="false" customHeight="false" outlineLevel="0" collapsed="false">
      <c r="A733" s="17" t="e">
        <f aca="false">NA()</f>
        <v>#N/A</v>
      </c>
      <c r="B733" s="17" t="e">
        <f aca="false">NA()</f>
        <v>#N/A</v>
      </c>
      <c r="C733" s="17" t="e">
        <f aca="false">NA()</f>
        <v>#N/A</v>
      </c>
      <c r="F733" s="21" t="s">
        <v>21</v>
      </c>
      <c r="G733" s="41" t="s">
        <v>365</v>
      </c>
      <c r="H733" s="42" t="s">
        <v>23</v>
      </c>
      <c r="I733" s="21" t="s">
        <v>366</v>
      </c>
      <c r="J733" s="21" t="n">
        <v>82.78</v>
      </c>
      <c r="K733" s="22" t="n">
        <f aca="false">J733/50</f>
        <v>1.6556</v>
      </c>
      <c r="L733" s="33"/>
      <c r="M733" s="19" t="s">
        <v>25</v>
      </c>
      <c r="N733" s="19" t="s">
        <v>26</v>
      </c>
      <c r="O733" s="64"/>
    </row>
    <row r="734" customFormat="false" ht="51" hidden="false" customHeight="false" outlineLevel="0" collapsed="false">
      <c r="A734" s="17" t="e">
        <f aca="false">NA()</f>
        <v>#N/A</v>
      </c>
      <c r="B734" s="17" t="e">
        <f aca="false">NA()</f>
        <v>#N/A</v>
      </c>
      <c r="C734" s="17" t="e">
        <f aca="false">NA()</f>
        <v>#N/A</v>
      </c>
      <c r="F734" s="21" t="s">
        <v>27</v>
      </c>
      <c r="G734" s="41" t="s">
        <v>479</v>
      </c>
      <c r="H734" s="42" t="s">
        <v>29</v>
      </c>
      <c r="I734" s="21" t="s">
        <v>210</v>
      </c>
      <c r="J734" s="24" t="n">
        <v>1936</v>
      </c>
      <c r="K734" s="22" t="n">
        <f aca="false">J734/1800</f>
        <v>1.07555555555556</v>
      </c>
      <c r="L734" s="33"/>
      <c r="M734" s="19" t="s">
        <v>70</v>
      </c>
      <c r="N734" s="19" t="s">
        <v>31</v>
      </c>
      <c r="O734" s="64"/>
    </row>
    <row r="735" customFormat="false" ht="114.75" hidden="false" customHeight="false" outlineLevel="0" collapsed="false">
      <c r="A735" s="17" t="e">
        <f aca="false">NA()</f>
        <v>#N/A</v>
      </c>
      <c r="B735" s="17" t="e">
        <f aca="false">NA()</f>
        <v>#N/A</v>
      </c>
      <c r="C735" s="17" t="e">
        <f aca="false">NA()</f>
        <v>#N/A</v>
      </c>
      <c r="F735" s="21" t="s">
        <v>32</v>
      </c>
      <c r="G735" s="41" t="s">
        <v>480</v>
      </c>
      <c r="H735" s="42" t="s">
        <v>481</v>
      </c>
      <c r="I735" s="21" t="s">
        <v>35</v>
      </c>
      <c r="J735" s="21" t="n">
        <v>1</v>
      </c>
      <c r="K735" s="22" t="n">
        <f aca="false">J735/1</f>
        <v>1</v>
      </c>
      <c r="L735" s="33"/>
      <c r="M735" s="19"/>
      <c r="N735" s="19" t="s">
        <v>31</v>
      </c>
      <c r="O735" s="64"/>
    </row>
    <row r="736" customFormat="false" ht="127.5" hidden="false" customHeight="false" outlineLevel="0" collapsed="false">
      <c r="A736" s="17" t="e">
        <f aca="false">NA()</f>
        <v>#N/A</v>
      </c>
      <c r="B736" s="17" t="e">
        <f aca="false">NA()</f>
        <v>#N/A</v>
      </c>
      <c r="C736" s="17" t="e">
        <f aca="false">NA()</f>
        <v>#N/A</v>
      </c>
      <c r="F736" s="21" t="s">
        <v>36</v>
      </c>
      <c r="G736" s="43" t="s">
        <v>482</v>
      </c>
      <c r="H736" s="42" t="s">
        <v>45</v>
      </c>
      <c r="I736" s="21" t="s">
        <v>35</v>
      </c>
      <c r="J736" s="21" t="n">
        <v>1</v>
      </c>
      <c r="K736" s="22" t="n">
        <f aca="false">J736/1</f>
        <v>1</v>
      </c>
      <c r="L736" s="33"/>
      <c r="M736" s="19"/>
      <c r="N736" s="19"/>
      <c r="O736" s="64"/>
    </row>
    <row r="737" customFormat="false" ht="16.5" hidden="false" customHeight="true" outlineLevel="0" collapsed="false">
      <c r="A737" s="17" t="e">
        <f aca="false">NA()</f>
        <v>#N/A</v>
      </c>
      <c r="B737" s="17" t="e">
        <f aca="false">NA()</f>
        <v>#N/A</v>
      </c>
      <c r="C737" s="17" t="e">
        <f aca="false">NA()</f>
        <v>#N/A</v>
      </c>
      <c r="F737" s="19" t="s">
        <v>47</v>
      </c>
      <c r="G737" s="19"/>
      <c r="H737" s="19"/>
      <c r="I737" s="19"/>
      <c r="J737" s="19"/>
      <c r="K737" s="21" t="s">
        <v>48</v>
      </c>
      <c r="L737" s="21" t="s">
        <v>49</v>
      </c>
      <c r="M737" s="19" t="s">
        <v>20</v>
      </c>
      <c r="N737" s="19"/>
      <c r="O737" s="64"/>
    </row>
    <row r="738" customFormat="false" ht="15.75" hidden="false" customHeight="false" outlineLevel="0" collapsed="false">
      <c r="A738" s="17" t="e">
        <f aca="false">NA()</f>
        <v>#N/A</v>
      </c>
      <c r="B738" s="17" t="e">
        <f aca="false">NA()</f>
        <v>#N/A</v>
      </c>
      <c r="C738" s="17" t="e">
        <f aca="false">NA()</f>
        <v>#N/A</v>
      </c>
      <c r="F738" s="21" t="s">
        <v>21</v>
      </c>
      <c r="G738" s="67"/>
      <c r="H738" s="68"/>
      <c r="I738" s="21"/>
      <c r="J738" s="21"/>
      <c r="K738" s="22"/>
      <c r="L738" s="21"/>
      <c r="M738" s="19"/>
      <c r="N738" s="19"/>
      <c r="O738" s="64"/>
    </row>
    <row r="739" customFormat="false" ht="15.75" hidden="false" customHeight="true" outlineLevel="0" collapsed="false">
      <c r="A739" s="17" t="e">
        <f aca="false">NA()</f>
        <v>#N/A</v>
      </c>
      <c r="B739" s="17" t="e">
        <f aca="false">NA()</f>
        <v>#N/A</v>
      </c>
      <c r="C739" s="17" t="e">
        <f aca="false">NA()</f>
        <v>#N/A</v>
      </c>
      <c r="F739" s="69"/>
      <c r="G739" s="69" t="s">
        <v>7</v>
      </c>
      <c r="H739" s="69"/>
      <c r="I739" s="69"/>
      <c r="J739" s="69"/>
      <c r="K739" s="70"/>
      <c r="L739" s="69"/>
      <c r="M739" s="69"/>
      <c r="N739" s="69"/>
      <c r="O739" s="64"/>
    </row>
    <row r="740" customFormat="false" ht="15.75" hidden="false" customHeight="false" outlineLevel="0" collapsed="false">
      <c r="A740" s="17" t="e">
        <f aca="false">NA()</f>
        <v>#N/A</v>
      </c>
      <c r="B740" s="17" t="e">
        <f aca="false">NA()</f>
        <v>#N/A</v>
      </c>
      <c r="C740" s="17" t="e">
        <f aca="false">NA()</f>
        <v>#N/A</v>
      </c>
      <c r="F740" s="69"/>
      <c r="G740" s="69"/>
      <c r="H740" s="69"/>
      <c r="I740" s="69"/>
      <c r="J740" s="69"/>
      <c r="K740" s="70"/>
      <c r="L740" s="69"/>
      <c r="M740" s="69"/>
      <c r="N740" s="69"/>
      <c r="O740" s="64"/>
    </row>
    <row r="741" customFormat="false" ht="15.75" hidden="false" customHeight="false" outlineLevel="0" collapsed="false">
      <c r="A741" s="17" t="e">
        <f aca="false">NA()</f>
        <v>#N/A</v>
      </c>
      <c r="B741" s="17" t="e">
        <f aca="false">NA()</f>
        <v>#N/A</v>
      </c>
      <c r="C741" s="17" t="e">
        <f aca="false">NA()</f>
        <v>#N/A</v>
      </c>
      <c r="F741" s="69"/>
      <c r="G741" s="69"/>
      <c r="H741" s="69"/>
      <c r="I741" s="69"/>
      <c r="J741" s="69"/>
      <c r="K741" s="70"/>
      <c r="L741" s="69"/>
      <c r="M741" s="69"/>
      <c r="N741" s="69"/>
      <c r="O741" s="64"/>
    </row>
    <row r="742" customFormat="false" ht="76.5" hidden="false" customHeight="false" outlineLevel="0" collapsed="false">
      <c r="A742" s="17" t="e">
        <f aca="false">NA()</f>
        <v>#N/A</v>
      </c>
      <c r="B742" s="17" t="e">
        <f aca="false">NA()</f>
        <v>#N/A</v>
      </c>
      <c r="C742" s="17" t="e">
        <f aca="false">NA()</f>
        <v>#N/A</v>
      </c>
      <c r="F742" s="21"/>
      <c r="G742" s="65" t="s">
        <v>483</v>
      </c>
      <c r="H742" s="59"/>
      <c r="I742" s="21"/>
      <c r="J742" s="21"/>
      <c r="K742" s="22"/>
      <c r="L742" s="71" t="e">
        <f aca="false">(K743+K744+K745+K746+K747+K748)/6</f>
        <v>#N/A</v>
      </c>
      <c r="M742" s="19"/>
      <c r="N742" s="19"/>
      <c r="O742" s="64"/>
    </row>
    <row r="743" customFormat="false" ht="26.25" hidden="false" customHeight="false" outlineLevel="0" collapsed="false">
      <c r="A743" s="17" t="e">
        <f aca="false">NA()</f>
        <v>#N/A</v>
      </c>
      <c r="B743" s="17" t="e">
        <f aca="false">NA()</f>
        <v>#N/A</v>
      </c>
      <c r="C743" s="17" t="e">
        <f aca="false">NA()</f>
        <v>#N/A</v>
      </c>
      <c r="F743" s="25" t="s">
        <v>51</v>
      </c>
      <c r="G743" s="65" t="s">
        <v>484</v>
      </c>
      <c r="H743" s="59" t="s">
        <v>473</v>
      </c>
      <c r="I743" s="21" t="n">
        <v>52</v>
      </c>
      <c r="J743" s="21" t="n">
        <v>52</v>
      </c>
      <c r="K743" s="22" t="e">
        <f aca="false">NA()</f>
        <v>#N/A</v>
      </c>
      <c r="L743" s="71"/>
      <c r="M743" s="19" t="s">
        <v>485</v>
      </c>
      <c r="N743" s="19" t="s">
        <v>31</v>
      </c>
      <c r="O743" s="64"/>
    </row>
    <row r="744" customFormat="false" ht="26.25" hidden="false" customHeight="false" outlineLevel="0" collapsed="false">
      <c r="A744" s="17" t="e">
        <f aca="false">NA()</f>
        <v>#N/A</v>
      </c>
      <c r="B744" s="17" t="e">
        <f aca="false">NA()</f>
        <v>#N/A</v>
      </c>
      <c r="C744" s="17" t="e">
        <f aca="false">NA()</f>
        <v>#N/A</v>
      </c>
      <c r="F744" s="25" t="s">
        <v>54</v>
      </c>
      <c r="G744" s="65" t="s">
        <v>486</v>
      </c>
      <c r="H744" s="59" t="s">
        <v>487</v>
      </c>
      <c r="I744" s="29" t="n">
        <v>832</v>
      </c>
      <c r="J744" s="29" t="n">
        <v>832</v>
      </c>
      <c r="K744" s="22" t="e">
        <f aca="false">NA()</f>
        <v>#N/A</v>
      </c>
      <c r="L744" s="71"/>
      <c r="M744" s="19" t="s">
        <v>485</v>
      </c>
      <c r="N744" s="19" t="s">
        <v>31</v>
      </c>
      <c r="O744" s="64"/>
    </row>
    <row r="745" customFormat="false" ht="39" hidden="false" customHeight="false" outlineLevel="0" collapsed="false">
      <c r="A745" s="17" t="e">
        <f aca="false">NA()</f>
        <v>#N/A</v>
      </c>
      <c r="B745" s="17" t="e">
        <f aca="false">NA()</f>
        <v>#N/A</v>
      </c>
      <c r="C745" s="17" t="e">
        <f aca="false">NA()</f>
        <v>#N/A</v>
      </c>
      <c r="F745" s="25" t="s">
        <v>58</v>
      </c>
      <c r="G745" s="65" t="s">
        <v>488</v>
      </c>
      <c r="H745" s="59" t="s">
        <v>56</v>
      </c>
      <c r="I745" s="27" t="n">
        <v>11115.7</v>
      </c>
      <c r="J745" s="27" t="n">
        <v>11087.73</v>
      </c>
      <c r="K745" s="22" t="e">
        <f aca="false">NA()</f>
        <v>#N/A</v>
      </c>
      <c r="L745" s="71"/>
      <c r="M745" s="19" t="s">
        <v>489</v>
      </c>
      <c r="N745" s="19" t="s">
        <v>31</v>
      </c>
      <c r="O745" s="64"/>
    </row>
    <row r="746" customFormat="false" ht="26.25" hidden="false" customHeight="false" outlineLevel="0" collapsed="false">
      <c r="A746" s="17" t="e">
        <f aca="false">NA()</f>
        <v>#N/A</v>
      </c>
      <c r="B746" s="17" t="e">
        <f aca="false">NA()</f>
        <v>#N/A</v>
      </c>
      <c r="C746" s="17" t="e">
        <f aca="false">NA()</f>
        <v>#N/A</v>
      </c>
      <c r="F746" s="25" t="s">
        <v>61</v>
      </c>
      <c r="G746" s="65" t="s">
        <v>490</v>
      </c>
      <c r="H746" s="59" t="s">
        <v>491</v>
      </c>
      <c r="I746" s="21" t="n">
        <v>23.4</v>
      </c>
      <c r="J746" s="21" t="n">
        <v>25.15</v>
      </c>
      <c r="K746" s="22" t="e">
        <f aca="false">NA()</f>
        <v>#N/A</v>
      </c>
      <c r="L746" s="71"/>
      <c r="M746" s="19" t="s">
        <v>492</v>
      </c>
      <c r="N746" s="19" t="s">
        <v>31</v>
      </c>
      <c r="O746" s="64"/>
    </row>
    <row r="747" customFormat="false" ht="26.25" hidden="false" customHeight="false" outlineLevel="0" collapsed="false">
      <c r="A747" s="17" t="e">
        <f aca="false">NA()</f>
        <v>#N/A</v>
      </c>
      <c r="B747" s="17" t="e">
        <f aca="false">NA()</f>
        <v>#N/A</v>
      </c>
      <c r="C747" s="17" t="e">
        <f aca="false">NA()</f>
        <v>#N/A</v>
      </c>
      <c r="F747" s="25" t="s">
        <v>64</v>
      </c>
      <c r="G747" s="65" t="s">
        <v>493</v>
      </c>
      <c r="H747" s="59" t="s">
        <v>439</v>
      </c>
      <c r="I747" s="21" t="n">
        <v>94</v>
      </c>
      <c r="J747" s="21" t="n">
        <v>101</v>
      </c>
      <c r="K747" s="22" t="e">
        <f aca="false">NA()</f>
        <v>#N/A</v>
      </c>
      <c r="L747" s="71"/>
      <c r="M747" s="19" t="s">
        <v>492</v>
      </c>
      <c r="N747" s="19" t="s">
        <v>31</v>
      </c>
      <c r="O747" s="64"/>
    </row>
    <row r="748" customFormat="false" ht="39" hidden="false" customHeight="false" outlineLevel="0" collapsed="false">
      <c r="A748" s="17" t="e">
        <f aca="false">NA()</f>
        <v>#N/A</v>
      </c>
      <c r="B748" s="17" t="e">
        <f aca="false">NA()</f>
        <v>#N/A</v>
      </c>
      <c r="C748" s="17" t="e">
        <f aca="false">NA()</f>
        <v>#N/A</v>
      </c>
      <c r="F748" s="25" t="s">
        <v>494</v>
      </c>
      <c r="G748" s="65" t="s">
        <v>59</v>
      </c>
      <c r="H748" s="59" t="s">
        <v>449</v>
      </c>
      <c r="I748" s="27" t="n">
        <v>9248.3</v>
      </c>
      <c r="J748" s="27" t="n">
        <v>9224.99</v>
      </c>
      <c r="K748" s="22" t="e">
        <f aca="false">NA()</f>
        <v>#N/A</v>
      </c>
      <c r="L748" s="71"/>
      <c r="M748" s="19" t="s">
        <v>489</v>
      </c>
      <c r="N748" s="19" t="s">
        <v>77</v>
      </c>
      <c r="O748" s="64"/>
    </row>
    <row r="749" customFormat="false" ht="15.75" hidden="false" customHeight="false" outlineLevel="0" collapsed="false">
      <c r="A749" s="17" t="e">
        <f aca="false">NA()</f>
        <v>#N/A</v>
      </c>
      <c r="B749" s="17" t="e">
        <f aca="false">NA()</f>
        <v>#N/A</v>
      </c>
      <c r="C749" s="17" t="e">
        <f aca="false">NA()</f>
        <v>#N/A</v>
      </c>
      <c r="F749" s="32"/>
      <c r="G749" s="32"/>
      <c r="H749" s="32"/>
      <c r="I749" s="32"/>
      <c r="J749" s="32"/>
      <c r="K749" s="32"/>
      <c r="L749" s="32"/>
      <c r="M749" s="32"/>
      <c r="N749" s="32"/>
      <c r="O749" s="32"/>
    </row>
    <row r="750" customFormat="false" ht="15.75" hidden="false" customHeight="false" outlineLevel="0" collapsed="false">
      <c r="A750" s="17" t="e">
        <f aca="false">NA()</f>
        <v>#N/A</v>
      </c>
      <c r="B750" s="17" t="e">
        <f aca="false">NA()</f>
        <v>#N/A</v>
      </c>
      <c r="C750" s="17" t="e">
        <f aca="false">NA()</f>
        <v>#N/A</v>
      </c>
      <c r="F750" s="32"/>
      <c r="G750" s="32"/>
      <c r="H750" s="32"/>
      <c r="I750" s="32"/>
      <c r="J750" s="32"/>
      <c r="K750" s="32"/>
      <c r="L750" s="32"/>
      <c r="M750" s="32"/>
      <c r="N750" s="32"/>
      <c r="O750" s="32"/>
    </row>
    <row r="751" customFormat="false" ht="16.5" hidden="false" customHeight="true" outlineLevel="0" collapsed="false">
      <c r="A751" s="17" t="e">
        <f aca="false">NA()</f>
        <v>#N/A</v>
      </c>
      <c r="B751" s="17" t="e">
        <f aca="false">NA()</f>
        <v>#N/A</v>
      </c>
      <c r="C751" s="17" t="e">
        <f aca="false">NA()</f>
        <v>#N/A</v>
      </c>
      <c r="F751" s="19" t="s">
        <v>495</v>
      </c>
      <c r="G751" s="19"/>
      <c r="H751" s="19"/>
      <c r="I751" s="19"/>
      <c r="J751" s="19"/>
      <c r="K751" s="19"/>
      <c r="L751" s="19"/>
      <c r="M751" s="19"/>
      <c r="N751" s="19"/>
      <c r="O751" s="19"/>
    </row>
    <row r="752" customFormat="false" ht="16.5" hidden="false" customHeight="true" outlineLevel="0" collapsed="false">
      <c r="A752" s="17" t="e">
        <f aca="false">NA()</f>
        <v>#N/A</v>
      </c>
      <c r="B752" s="17" t="e">
        <f aca="false">NA()</f>
        <v>#N/A</v>
      </c>
      <c r="C752" s="17" t="e">
        <f aca="false">NA()</f>
        <v>#N/A</v>
      </c>
      <c r="F752" s="19" t="s">
        <v>17</v>
      </c>
      <c r="G752" s="19"/>
      <c r="H752" s="19"/>
      <c r="I752" s="19"/>
      <c r="J752" s="19"/>
      <c r="K752" s="19" t="s">
        <v>18</v>
      </c>
      <c r="L752" s="19" t="s">
        <v>19</v>
      </c>
      <c r="M752" s="19" t="s">
        <v>20</v>
      </c>
      <c r="N752" s="19"/>
      <c r="O752" s="64" t="n">
        <f aca="false">(L754+L759)/2</f>
        <v>2.30285027775575</v>
      </c>
    </row>
    <row r="753" customFormat="false" ht="26.25" hidden="false" customHeight="false" outlineLevel="0" collapsed="false">
      <c r="A753" s="17" t="e">
        <f aca="false">NA()</f>
        <v>#N/A</v>
      </c>
      <c r="B753" s="17" t="e">
        <f aca="false">NA()</f>
        <v>#N/A</v>
      </c>
      <c r="C753" s="17" t="e">
        <f aca="false">NA()</f>
        <v>#N/A</v>
      </c>
      <c r="F753" s="21" t="s">
        <v>21</v>
      </c>
      <c r="G753" s="39" t="s">
        <v>7</v>
      </c>
      <c r="H753" s="39" t="s">
        <v>8</v>
      </c>
      <c r="I753" s="21"/>
      <c r="J753" s="21"/>
      <c r="K753" s="21"/>
      <c r="L753" s="21"/>
      <c r="M753" s="21"/>
      <c r="N753" s="21"/>
      <c r="O753" s="64"/>
    </row>
    <row r="754" customFormat="false" ht="89.25" hidden="false" customHeight="false" outlineLevel="0" collapsed="false">
      <c r="A754" s="17" t="e">
        <f aca="false">NA()</f>
        <v>#N/A</v>
      </c>
      <c r="B754" s="17" t="e">
        <f aca="false">NA()</f>
        <v>#N/A</v>
      </c>
      <c r="C754" s="17" t="e">
        <f aca="false">NA()</f>
        <v>#N/A</v>
      </c>
      <c r="F754" s="21" t="s">
        <v>21</v>
      </c>
      <c r="G754" s="41" t="s">
        <v>365</v>
      </c>
      <c r="H754" s="42" t="s">
        <v>23</v>
      </c>
      <c r="I754" s="21" t="s">
        <v>366</v>
      </c>
      <c r="J754" s="21" t="n">
        <v>100</v>
      </c>
      <c r="K754" s="22" t="n">
        <f aca="false">J754/50</f>
        <v>2</v>
      </c>
      <c r="L754" s="33" t="n">
        <f aca="false">(K754+K755+K756)/3</f>
        <v>1.33333333333333</v>
      </c>
      <c r="M754" s="19" t="s">
        <v>25</v>
      </c>
      <c r="N754" s="19" t="s">
        <v>26</v>
      </c>
      <c r="O754" s="64"/>
    </row>
    <row r="755" customFormat="false" ht="89.25" hidden="false" customHeight="false" outlineLevel="0" collapsed="false">
      <c r="A755" s="17" t="e">
        <f aca="false">NA()</f>
        <v>#N/A</v>
      </c>
      <c r="B755" s="17" t="e">
        <f aca="false">NA()</f>
        <v>#N/A</v>
      </c>
      <c r="C755" s="17" t="e">
        <f aca="false">NA()</f>
        <v>#N/A</v>
      </c>
      <c r="F755" s="21" t="s">
        <v>27</v>
      </c>
      <c r="G755" s="41" t="s">
        <v>496</v>
      </c>
      <c r="H755" s="42" t="s">
        <v>470</v>
      </c>
      <c r="I755" s="21" t="s">
        <v>35</v>
      </c>
      <c r="J755" s="21" t="n">
        <v>1</v>
      </c>
      <c r="K755" s="22" t="n">
        <f aca="false">J755/1</f>
        <v>1</v>
      </c>
      <c r="L755" s="33"/>
      <c r="M755" s="19"/>
      <c r="N755" s="19" t="s">
        <v>31</v>
      </c>
      <c r="O755" s="64"/>
    </row>
    <row r="756" customFormat="false" ht="127.5" hidden="false" customHeight="false" outlineLevel="0" collapsed="false">
      <c r="A756" s="17" t="e">
        <f aca="false">NA()</f>
        <v>#N/A</v>
      </c>
      <c r="B756" s="17" t="e">
        <f aca="false">NA()</f>
        <v>#N/A</v>
      </c>
      <c r="C756" s="17" t="e">
        <f aca="false">NA()</f>
        <v>#N/A</v>
      </c>
      <c r="F756" s="21" t="s">
        <v>32</v>
      </c>
      <c r="G756" s="41" t="s">
        <v>44</v>
      </c>
      <c r="H756" s="42" t="s">
        <v>45</v>
      </c>
      <c r="I756" s="21" t="s">
        <v>35</v>
      </c>
      <c r="J756" s="21" t="n">
        <v>1</v>
      </c>
      <c r="K756" s="22" t="n">
        <f aca="false">J756/1</f>
        <v>1</v>
      </c>
      <c r="L756" s="33"/>
      <c r="M756" s="19"/>
      <c r="N756" s="19" t="s">
        <v>26</v>
      </c>
      <c r="O756" s="64"/>
    </row>
    <row r="757" customFormat="false" ht="16.5" hidden="false" customHeight="true" outlineLevel="0" collapsed="false">
      <c r="A757" s="17" t="e">
        <f aca="false">NA()</f>
        <v>#N/A</v>
      </c>
      <c r="B757" s="17" t="e">
        <f aca="false">NA()</f>
        <v>#N/A</v>
      </c>
      <c r="C757" s="17" t="e">
        <f aca="false">NA()</f>
        <v>#N/A</v>
      </c>
      <c r="F757" s="19" t="s">
        <v>47</v>
      </c>
      <c r="G757" s="19"/>
      <c r="H757" s="19"/>
      <c r="I757" s="19"/>
      <c r="J757" s="19"/>
      <c r="K757" s="21" t="s">
        <v>48</v>
      </c>
      <c r="L757" s="21" t="s">
        <v>49</v>
      </c>
      <c r="M757" s="19" t="s">
        <v>20</v>
      </c>
      <c r="N757" s="19"/>
      <c r="O757" s="64"/>
    </row>
    <row r="758" customFormat="false" ht="38.25" hidden="false" customHeight="false" outlineLevel="0" collapsed="false">
      <c r="A758" s="17" t="e">
        <f aca="false">NA()</f>
        <v>#N/A</v>
      </c>
      <c r="B758" s="17" t="e">
        <f aca="false">NA()</f>
        <v>#N/A</v>
      </c>
      <c r="C758" s="17" t="e">
        <f aca="false">NA()</f>
        <v>#N/A</v>
      </c>
      <c r="F758" s="21" t="s">
        <v>21</v>
      </c>
      <c r="G758" s="65" t="s">
        <v>497</v>
      </c>
      <c r="H758" s="59"/>
      <c r="I758" s="21"/>
      <c r="J758" s="21"/>
      <c r="K758" s="21"/>
      <c r="L758" s="21"/>
      <c r="M758" s="19"/>
      <c r="N758" s="19"/>
      <c r="O758" s="64"/>
    </row>
    <row r="759" customFormat="false" ht="51.75" hidden="false" customHeight="false" outlineLevel="0" collapsed="false">
      <c r="A759" s="17" t="e">
        <f aca="false">NA()</f>
        <v>#N/A</v>
      </c>
      <c r="B759" s="17" t="e">
        <f aca="false">NA()</f>
        <v>#N/A</v>
      </c>
      <c r="C759" s="17" t="e">
        <f aca="false">NA()</f>
        <v>#N/A</v>
      </c>
      <c r="F759" s="21" t="s">
        <v>401</v>
      </c>
      <c r="G759" s="65" t="s">
        <v>498</v>
      </c>
      <c r="H759" s="59" t="s">
        <v>45</v>
      </c>
      <c r="I759" s="24" t="n">
        <v>151700</v>
      </c>
      <c r="J759" s="24" t="n">
        <v>1320164</v>
      </c>
      <c r="K759" s="22" t="n">
        <f aca="false">J759/I759</f>
        <v>8.70246539222149</v>
      </c>
      <c r="L759" s="64" t="n">
        <f aca="false">(K759+K760+K761)/3</f>
        <v>3.27236722217818</v>
      </c>
      <c r="M759" s="19" t="s">
        <v>499</v>
      </c>
      <c r="N759" s="19" t="s">
        <v>31</v>
      </c>
      <c r="O759" s="64"/>
    </row>
    <row r="760" customFormat="false" ht="64.5" hidden="false" customHeight="false" outlineLevel="0" collapsed="false">
      <c r="A760" s="17" t="e">
        <f aca="false">NA()</f>
        <v>#N/A</v>
      </c>
      <c r="B760" s="17" t="e">
        <f aca="false">NA()</f>
        <v>#N/A</v>
      </c>
      <c r="C760" s="17" t="e">
        <f aca="false">NA()</f>
        <v>#N/A</v>
      </c>
      <c r="F760" s="21" t="s">
        <v>432</v>
      </c>
      <c r="G760" s="65" t="s">
        <v>500</v>
      </c>
      <c r="H760" s="59" t="s">
        <v>56</v>
      </c>
      <c r="I760" s="27" t="n">
        <v>212.25</v>
      </c>
      <c r="J760" s="27" t="n">
        <v>24.38</v>
      </c>
      <c r="K760" s="22" t="n">
        <f aca="false">J760/I760</f>
        <v>0.114864546525324</v>
      </c>
      <c r="L760" s="64"/>
      <c r="M760" s="19" t="s">
        <v>501</v>
      </c>
      <c r="N760" s="19" t="s">
        <v>31</v>
      </c>
      <c r="O760" s="64"/>
    </row>
    <row r="761" customFormat="false" ht="26.25" hidden="false" customHeight="false" outlineLevel="0" collapsed="false">
      <c r="A761" s="17" t="e">
        <f aca="false">NA()</f>
        <v>#N/A</v>
      </c>
      <c r="B761" s="17" t="e">
        <f aca="false">NA()</f>
        <v>#N/A</v>
      </c>
      <c r="C761" s="17" t="e">
        <f aca="false">NA()</f>
        <v>#N/A</v>
      </c>
      <c r="F761" s="21" t="s">
        <v>434</v>
      </c>
      <c r="G761" s="65" t="s">
        <v>59</v>
      </c>
      <c r="H761" s="59" t="s">
        <v>449</v>
      </c>
      <c r="I761" s="27" t="n">
        <v>32198.4</v>
      </c>
      <c r="J761" s="27" t="n">
        <v>32191.05</v>
      </c>
      <c r="K761" s="22" t="n">
        <f aca="false">J761/I761</f>
        <v>0.999771727787716</v>
      </c>
      <c r="L761" s="64"/>
      <c r="M761" s="19" t="s">
        <v>502</v>
      </c>
      <c r="N761" s="19" t="s">
        <v>31</v>
      </c>
      <c r="O761" s="64"/>
    </row>
    <row r="762" customFormat="false" ht="15.75" hidden="false" customHeight="false" outlineLevel="0" collapsed="false">
      <c r="A762" s="17" t="e">
        <f aca="false">NA()</f>
        <v>#N/A</v>
      </c>
      <c r="B762" s="17" t="e">
        <f aca="false">NA()</f>
        <v>#N/A</v>
      </c>
      <c r="C762" s="17" t="e">
        <f aca="false">NA()</f>
        <v>#N/A</v>
      </c>
      <c r="F762" s="32"/>
      <c r="G762" s="32"/>
      <c r="H762" s="32"/>
      <c r="I762" s="32"/>
      <c r="J762" s="32"/>
      <c r="K762" s="32"/>
      <c r="L762" s="32"/>
      <c r="M762" s="32"/>
      <c r="N762" s="32"/>
      <c r="O762" s="32"/>
    </row>
    <row r="763" customFormat="false" ht="15.75" hidden="false" customHeight="false" outlineLevel="0" collapsed="false">
      <c r="A763" s="17" t="e">
        <f aca="false">NA()</f>
        <v>#N/A</v>
      </c>
      <c r="B763" s="17" t="e">
        <f aca="false">NA()</f>
        <v>#N/A</v>
      </c>
      <c r="C763" s="17" t="e">
        <f aca="false">NA()</f>
        <v>#N/A</v>
      </c>
      <c r="F763" s="32"/>
      <c r="G763" s="32"/>
      <c r="H763" s="32"/>
      <c r="I763" s="32"/>
      <c r="J763" s="32"/>
      <c r="K763" s="32"/>
      <c r="L763" s="32"/>
      <c r="M763" s="32"/>
      <c r="N763" s="32"/>
      <c r="O763" s="32"/>
    </row>
    <row r="764" customFormat="false" ht="16.5" hidden="false" customHeight="true" outlineLevel="0" collapsed="false">
      <c r="A764" s="17" t="e">
        <f aca="false">NA()</f>
        <v>#N/A</v>
      </c>
      <c r="B764" s="17" t="e">
        <f aca="false">NA()</f>
        <v>#N/A</v>
      </c>
      <c r="C764" s="17" t="e">
        <f aca="false">NA()</f>
        <v>#N/A</v>
      </c>
      <c r="F764" s="19" t="s">
        <v>503</v>
      </c>
      <c r="G764" s="19"/>
      <c r="H764" s="19"/>
      <c r="I764" s="19"/>
      <c r="J764" s="19"/>
      <c r="K764" s="19"/>
      <c r="L764" s="19"/>
      <c r="M764" s="19"/>
      <c r="N764" s="19"/>
      <c r="O764" s="19"/>
    </row>
    <row r="765" customFormat="false" ht="16.5" hidden="false" customHeight="true" outlineLevel="0" collapsed="false">
      <c r="A765" s="17" t="e">
        <f aca="false">NA()</f>
        <v>#N/A</v>
      </c>
      <c r="B765" s="17" t="e">
        <f aca="false">NA()</f>
        <v>#N/A</v>
      </c>
      <c r="C765" s="17" t="e">
        <f aca="false">NA()</f>
        <v>#N/A</v>
      </c>
      <c r="F765" s="19" t="s">
        <v>504</v>
      </c>
      <c r="G765" s="19"/>
      <c r="H765" s="19"/>
      <c r="I765" s="19"/>
      <c r="J765" s="19"/>
      <c r="K765" s="19"/>
      <c r="L765" s="19"/>
      <c r="M765" s="19"/>
      <c r="N765" s="19"/>
      <c r="O765" s="19"/>
    </row>
    <row r="766" customFormat="false" ht="16.5" hidden="false" customHeight="true" outlineLevel="0" collapsed="false">
      <c r="A766" s="17" t="e">
        <f aca="false">NA()</f>
        <v>#N/A</v>
      </c>
      <c r="B766" s="17" t="e">
        <f aca="false">NA()</f>
        <v>#N/A</v>
      </c>
      <c r="C766" s="17" t="e">
        <f aca="false">NA()</f>
        <v>#N/A</v>
      </c>
      <c r="F766" s="19" t="s">
        <v>17</v>
      </c>
      <c r="G766" s="19"/>
      <c r="H766" s="19"/>
      <c r="I766" s="19"/>
      <c r="J766" s="19"/>
      <c r="K766" s="19" t="s">
        <v>18</v>
      </c>
      <c r="L766" s="19" t="s">
        <v>19</v>
      </c>
      <c r="M766" s="19" t="s">
        <v>20</v>
      </c>
      <c r="N766" s="19"/>
      <c r="O766" s="19"/>
    </row>
    <row r="767" customFormat="false" ht="90" hidden="false" customHeight="false" outlineLevel="0" collapsed="false">
      <c r="A767" s="17" t="e">
        <f aca="false">NA()</f>
        <v>#N/A</v>
      </c>
      <c r="B767" s="17" t="e">
        <f aca="false">NA()</f>
        <v>#N/A</v>
      </c>
      <c r="C767" s="17" t="e">
        <f aca="false">NA()</f>
        <v>#N/A</v>
      </c>
      <c r="F767" s="21" t="s">
        <v>21</v>
      </c>
      <c r="G767" s="19" t="s">
        <v>505</v>
      </c>
      <c r="H767" s="21" t="s">
        <v>23</v>
      </c>
      <c r="I767" s="21" t="s">
        <v>366</v>
      </c>
      <c r="J767" s="21" t="n">
        <v>100</v>
      </c>
      <c r="K767" s="22" t="n">
        <f aca="false">J767/50</f>
        <v>2</v>
      </c>
      <c r="L767" s="23" t="n">
        <f aca="false">(K778+K777+K776+K775+K774+K773+K772+K771+K770+K769+K768+K767)/12</f>
        <v>1.47269097222222</v>
      </c>
      <c r="M767" s="19" t="s">
        <v>25</v>
      </c>
      <c r="N767" s="19" t="s">
        <v>26</v>
      </c>
      <c r="O767" s="23" t="e">
        <f aca="false">(L767+L782)/2</f>
        <v>#N/A</v>
      </c>
    </row>
    <row r="768" customFormat="false" ht="64.5" hidden="false" customHeight="false" outlineLevel="0" collapsed="false">
      <c r="A768" s="17" t="e">
        <f aca="false">NA()</f>
        <v>#N/A</v>
      </c>
      <c r="B768" s="17" t="e">
        <f aca="false">NA()</f>
        <v>#N/A</v>
      </c>
      <c r="C768" s="17" t="e">
        <f aca="false">NA()</f>
        <v>#N/A</v>
      </c>
      <c r="F768" s="21" t="s">
        <v>27</v>
      </c>
      <c r="G768" s="19" t="s">
        <v>506</v>
      </c>
      <c r="H768" s="21" t="s">
        <v>29</v>
      </c>
      <c r="I768" s="21" t="s">
        <v>507</v>
      </c>
      <c r="J768" s="24" t="n">
        <v>40000</v>
      </c>
      <c r="K768" s="22" t="n">
        <f aca="false">J768/40000</f>
        <v>1</v>
      </c>
      <c r="L768" s="23"/>
      <c r="M768" s="21"/>
      <c r="N768" s="19" t="s">
        <v>31</v>
      </c>
      <c r="O768" s="23"/>
    </row>
    <row r="769" customFormat="false" ht="51.75" hidden="false" customHeight="false" outlineLevel="0" collapsed="false">
      <c r="A769" s="17" t="e">
        <f aca="false">NA()</f>
        <v>#N/A</v>
      </c>
      <c r="B769" s="17" t="e">
        <f aca="false">NA()</f>
        <v>#N/A</v>
      </c>
      <c r="C769" s="17" t="e">
        <f aca="false">NA()</f>
        <v>#N/A</v>
      </c>
      <c r="F769" s="21" t="s">
        <v>32</v>
      </c>
      <c r="G769" s="19" t="s">
        <v>508</v>
      </c>
      <c r="H769" s="19" t="s">
        <v>29</v>
      </c>
      <c r="I769" s="21" t="s">
        <v>509</v>
      </c>
      <c r="J769" s="24" t="n">
        <v>5000</v>
      </c>
      <c r="K769" s="22" t="n">
        <f aca="false">J769/5000</f>
        <v>1</v>
      </c>
      <c r="L769" s="23"/>
      <c r="M769" s="21"/>
      <c r="N769" s="19" t="s">
        <v>31</v>
      </c>
      <c r="O769" s="23"/>
    </row>
    <row r="770" customFormat="false" ht="141" hidden="false" customHeight="false" outlineLevel="0" collapsed="false">
      <c r="A770" s="17" t="e">
        <f aca="false">NA()</f>
        <v>#N/A</v>
      </c>
      <c r="B770" s="17" t="e">
        <f aca="false">NA()</f>
        <v>#N/A</v>
      </c>
      <c r="C770" s="17" t="e">
        <f aca="false">NA()</f>
        <v>#N/A</v>
      </c>
      <c r="F770" s="21" t="s">
        <v>36</v>
      </c>
      <c r="G770" s="19" t="s">
        <v>510</v>
      </c>
      <c r="H770" s="19" t="s">
        <v>511</v>
      </c>
      <c r="I770" s="21" t="s">
        <v>512</v>
      </c>
      <c r="J770" s="21" t="n">
        <v>213.98</v>
      </c>
      <c r="K770" s="22" t="n">
        <f aca="false">J770/96</f>
        <v>2.22895833333333</v>
      </c>
      <c r="L770" s="23"/>
      <c r="M770" s="19" t="s">
        <v>513</v>
      </c>
      <c r="N770" s="19" t="s">
        <v>31</v>
      </c>
      <c r="O770" s="23"/>
    </row>
    <row r="771" customFormat="false" ht="204.75" hidden="false" customHeight="false" outlineLevel="0" collapsed="false">
      <c r="A771" s="17" t="e">
        <f aca="false">NA()</f>
        <v>#N/A</v>
      </c>
      <c r="B771" s="17" t="e">
        <f aca="false">NA()</f>
        <v>#N/A</v>
      </c>
      <c r="C771" s="17" t="e">
        <f aca="false">NA()</f>
        <v>#N/A</v>
      </c>
      <c r="F771" s="21" t="s">
        <v>39</v>
      </c>
      <c r="G771" s="19" t="s">
        <v>514</v>
      </c>
      <c r="H771" s="19" t="s">
        <v>470</v>
      </c>
      <c r="I771" s="21" t="s">
        <v>377</v>
      </c>
      <c r="J771" s="21" t="n">
        <v>6.84</v>
      </c>
      <c r="K771" s="22" t="n">
        <f aca="false">J771/3</f>
        <v>2.28</v>
      </c>
      <c r="L771" s="23"/>
      <c r="M771" s="19" t="s">
        <v>515</v>
      </c>
      <c r="N771" s="19" t="s">
        <v>31</v>
      </c>
      <c r="O771" s="23"/>
    </row>
    <row r="772" customFormat="false" ht="128.25" hidden="false" customHeight="false" outlineLevel="0" collapsed="false">
      <c r="A772" s="17" t="e">
        <f aca="false">NA()</f>
        <v>#N/A</v>
      </c>
      <c r="B772" s="17" t="e">
        <f aca="false">NA()</f>
        <v>#N/A</v>
      </c>
      <c r="C772" s="17" t="e">
        <f aca="false">NA()</f>
        <v>#N/A</v>
      </c>
      <c r="F772" s="21" t="s">
        <v>43</v>
      </c>
      <c r="G772" s="19" t="s">
        <v>516</v>
      </c>
      <c r="H772" s="19" t="s">
        <v>470</v>
      </c>
      <c r="I772" s="21" t="s">
        <v>371</v>
      </c>
      <c r="J772" s="21" t="n">
        <v>19.96</v>
      </c>
      <c r="K772" s="22" t="n">
        <f aca="false">J772/12</f>
        <v>1.66333333333333</v>
      </c>
      <c r="L772" s="23"/>
      <c r="M772" s="19" t="s">
        <v>517</v>
      </c>
      <c r="N772" s="19" t="s">
        <v>31</v>
      </c>
      <c r="O772" s="23"/>
    </row>
    <row r="773" customFormat="false" ht="115.5" hidden="false" customHeight="false" outlineLevel="0" collapsed="false">
      <c r="A773" s="17" t="e">
        <f aca="false">NA()</f>
        <v>#N/A</v>
      </c>
      <c r="B773" s="17" t="e">
        <f aca="false">NA()</f>
        <v>#N/A</v>
      </c>
      <c r="C773" s="17" t="e">
        <f aca="false">NA()</f>
        <v>#N/A</v>
      </c>
      <c r="F773" s="21" t="s">
        <v>379</v>
      </c>
      <c r="G773" s="19" t="s">
        <v>518</v>
      </c>
      <c r="H773" s="19" t="s">
        <v>519</v>
      </c>
      <c r="I773" s="21" t="s">
        <v>520</v>
      </c>
      <c r="J773" s="21" t="n">
        <v>3</v>
      </c>
      <c r="K773" s="22" t="n">
        <f aca="false">J773/2</f>
        <v>1.5</v>
      </c>
      <c r="L773" s="23"/>
      <c r="M773" s="21"/>
      <c r="N773" s="19" t="s">
        <v>31</v>
      </c>
      <c r="O773" s="23"/>
    </row>
    <row r="774" customFormat="false" ht="141" hidden="false" customHeight="false" outlineLevel="0" collapsed="false">
      <c r="A774" s="17" t="e">
        <f aca="false">NA()</f>
        <v>#N/A</v>
      </c>
      <c r="B774" s="17" t="e">
        <f aca="false">NA()</f>
        <v>#N/A</v>
      </c>
      <c r="C774" s="17" t="e">
        <f aca="false">NA()</f>
        <v>#N/A</v>
      </c>
      <c r="F774" s="21" t="s">
        <v>381</v>
      </c>
      <c r="G774" s="19" t="s">
        <v>521</v>
      </c>
      <c r="H774" s="19" t="s">
        <v>519</v>
      </c>
      <c r="I774" s="21" t="s">
        <v>35</v>
      </c>
      <c r="J774" s="21" t="n">
        <v>1</v>
      </c>
      <c r="K774" s="22" t="n">
        <f aca="false">J774/1</f>
        <v>1</v>
      </c>
      <c r="L774" s="23"/>
      <c r="M774" s="19" t="s">
        <v>522</v>
      </c>
      <c r="N774" s="19" t="s">
        <v>31</v>
      </c>
      <c r="O774" s="23"/>
    </row>
    <row r="775" customFormat="false" ht="115.5" hidden="false" customHeight="false" outlineLevel="0" collapsed="false">
      <c r="A775" s="17" t="e">
        <f aca="false">NA()</f>
        <v>#N/A</v>
      </c>
      <c r="B775" s="17" t="e">
        <f aca="false">NA()</f>
        <v>#N/A</v>
      </c>
      <c r="C775" s="17" t="e">
        <f aca="false">NA()</f>
        <v>#N/A</v>
      </c>
      <c r="F775" s="21" t="s">
        <v>383</v>
      </c>
      <c r="G775" s="19" t="s">
        <v>523</v>
      </c>
      <c r="H775" s="19" t="s">
        <v>524</v>
      </c>
      <c r="I775" s="21" t="s">
        <v>525</v>
      </c>
      <c r="J775" s="21" t="n">
        <v>14</v>
      </c>
      <c r="K775" s="22" t="n">
        <f aca="false">J775/14</f>
        <v>1</v>
      </c>
      <c r="L775" s="23"/>
      <c r="M775" s="21"/>
      <c r="N775" s="19" t="s">
        <v>31</v>
      </c>
      <c r="O775" s="23"/>
    </row>
    <row r="776" customFormat="false" ht="102.75" hidden="false" customHeight="false" outlineLevel="0" collapsed="false">
      <c r="A776" s="17" t="e">
        <f aca="false">NA()</f>
        <v>#N/A</v>
      </c>
      <c r="B776" s="17" t="e">
        <f aca="false">NA()</f>
        <v>#N/A</v>
      </c>
      <c r="C776" s="17" t="e">
        <f aca="false">NA()</f>
        <v>#N/A</v>
      </c>
      <c r="F776" s="50" t="s">
        <v>385</v>
      </c>
      <c r="G776" s="19" t="s">
        <v>526</v>
      </c>
      <c r="H776" s="19" t="s">
        <v>527</v>
      </c>
      <c r="I776" s="21" t="s">
        <v>528</v>
      </c>
      <c r="J776" s="21" t="n">
        <v>5</v>
      </c>
      <c r="K776" s="22" t="n">
        <f aca="false">J776/5</f>
        <v>1</v>
      </c>
      <c r="L776" s="23"/>
      <c r="M776" s="21"/>
      <c r="N776" s="19" t="s">
        <v>31</v>
      </c>
      <c r="O776" s="23"/>
    </row>
    <row r="777" customFormat="false" ht="141" hidden="false" customHeight="false" outlineLevel="0" collapsed="false">
      <c r="A777" s="17" t="e">
        <f aca="false">NA()</f>
        <v>#N/A</v>
      </c>
      <c r="B777" s="17" t="e">
        <f aca="false">NA()</f>
        <v>#N/A</v>
      </c>
      <c r="C777" s="17" t="e">
        <f aca="false">NA()</f>
        <v>#N/A</v>
      </c>
      <c r="F777" s="50" t="s">
        <v>387</v>
      </c>
      <c r="G777" s="19" t="s">
        <v>529</v>
      </c>
      <c r="H777" s="19" t="s">
        <v>403</v>
      </c>
      <c r="I777" s="21" t="s">
        <v>377</v>
      </c>
      <c r="J777" s="21" t="n">
        <v>6</v>
      </c>
      <c r="K777" s="22" t="n">
        <f aca="false">J777/3</f>
        <v>2</v>
      </c>
      <c r="L777" s="23"/>
      <c r="M777" s="19" t="s">
        <v>530</v>
      </c>
      <c r="N777" s="19" t="s">
        <v>26</v>
      </c>
      <c r="O777" s="23"/>
    </row>
    <row r="778" customFormat="false" ht="115.5" hidden="false" customHeight="false" outlineLevel="0" collapsed="false">
      <c r="A778" s="17" t="e">
        <f aca="false">NA()</f>
        <v>#N/A</v>
      </c>
      <c r="B778" s="17" t="e">
        <f aca="false">NA()</f>
        <v>#N/A</v>
      </c>
      <c r="C778" s="17" t="e">
        <f aca="false">NA()</f>
        <v>#N/A</v>
      </c>
      <c r="F778" s="50" t="s">
        <v>389</v>
      </c>
      <c r="G778" s="19" t="s">
        <v>531</v>
      </c>
      <c r="H778" s="19" t="s">
        <v>511</v>
      </c>
      <c r="I778" s="21" t="s">
        <v>532</v>
      </c>
      <c r="J778" s="21" t="n">
        <v>200</v>
      </c>
      <c r="K778" s="22" t="n">
        <f aca="false">J778/200</f>
        <v>1</v>
      </c>
      <c r="L778" s="23"/>
      <c r="M778" s="19"/>
      <c r="N778" s="19" t="s">
        <v>31</v>
      </c>
      <c r="O778" s="23"/>
    </row>
    <row r="779" customFormat="false" ht="15.75" hidden="false" customHeight="false" outlineLevel="0" collapsed="false">
      <c r="A779" s="17" t="e">
        <f aca="false">NA()</f>
        <v>#N/A</v>
      </c>
      <c r="B779" s="17" t="e">
        <f aca="false">NA()</f>
        <v>#N/A</v>
      </c>
      <c r="C779" s="17" t="e">
        <f aca="false">NA()</f>
        <v>#N/A</v>
      </c>
      <c r="F779" s="50" t="s">
        <v>389</v>
      </c>
      <c r="G779" s="19"/>
      <c r="H779" s="19"/>
      <c r="I779" s="21"/>
      <c r="J779" s="21"/>
      <c r="K779" s="22"/>
      <c r="L779" s="23"/>
      <c r="M779" s="19"/>
      <c r="N779" s="19"/>
      <c r="O779" s="23"/>
    </row>
    <row r="780" customFormat="false" ht="16.5" hidden="false" customHeight="true" outlineLevel="0" collapsed="false">
      <c r="A780" s="17" t="e">
        <f aca="false">NA()</f>
        <v>#N/A</v>
      </c>
      <c r="B780" s="17" t="e">
        <f aca="false">NA()</f>
        <v>#N/A</v>
      </c>
      <c r="C780" s="17" t="e">
        <f aca="false">NA()</f>
        <v>#N/A</v>
      </c>
      <c r="F780" s="19" t="s">
        <v>47</v>
      </c>
      <c r="G780" s="19"/>
      <c r="H780" s="19"/>
      <c r="I780" s="19"/>
      <c r="J780" s="19"/>
      <c r="K780" s="21" t="s">
        <v>48</v>
      </c>
      <c r="L780" s="21" t="s">
        <v>49</v>
      </c>
      <c r="M780" s="21" t="s">
        <v>20</v>
      </c>
      <c r="N780" s="21"/>
      <c r="O780" s="23"/>
    </row>
    <row r="781" customFormat="false" ht="90" hidden="false" customHeight="false" outlineLevel="0" collapsed="false">
      <c r="A781" s="17" t="e">
        <f aca="false">NA()</f>
        <v>#N/A</v>
      </c>
      <c r="B781" s="17" t="e">
        <f aca="false">NA()</f>
        <v>#N/A</v>
      </c>
      <c r="C781" s="17" t="e">
        <f aca="false">NA()</f>
        <v>#N/A</v>
      </c>
      <c r="F781" s="25" t="s">
        <v>21</v>
      </c>
      <c r="G781" s="19" t="s">
        <v>533</v>
      </c>
      <c r="H781" s="21"/>
      <c r="I781" s="21"/>
      <c r="J781" s="21"/>
      <c r="K781" s="22"/>
      <c r="L781" s="21"/>
      <c r="M781" s="21"/>
      <c r="N781" s="21"/>
      <c r="O781" s="23"/>
    </row>
    <row r="782" customFormat="false" ht="26.25" hidden="false" customHeight="false" outlineLevel="0" collapsed="false">
      <c r="A782" s="17" t="e">
        <f aca="false">NA()</f>
        <v>#N/A</v>
      </c>
      <c r="B782" s="17" t="e">
        <f aca="false">NA()</f>
        <v>#N/A</v>
      </c>
      <c r="C782" s="17" t="e">
        <f aca="false">NA()</f>
        <v>#N/A</v>
      </c>
      <c r="F782" s="25" t="s">
        <v>51</v>
      </c>
      <c r="G782" s="19" t="s">
        <v>534</v>
      </c>
      <c r="H782" s="19" t="s">
        <v>535</v>
      </c>
      <c r="I782" s="21" t="n">
        <v>47</v>
      </c>
      <c r="J782" s="21" t="n">
        <v>49</v>
      </c>
      <c r="K782" s="22" t="n">
        <f aca="false">J782/I782</f>
        <v>1.04255319148936</v>
      </c>
      <c r="L782" s="33" t="e">
        <f aca="false">(K782+K783+K784+K785+K786+K787+K788+K789+K790)/9</f>
        <v>#N/A</v>
      </c>
      <c r="M782" s="21"/>
      <c r="N782" s="19" t="s">
        <v>31</v>
      </c>
      <c r="O782" s="23"/>
    </row>
    <row r="783" customFormat="false" ht="26.25" hidden="false" customHeight="false" outlineLevel="0" collapsed="false">
      <c r="A783" s="17" t="e">
        <f aca="false">NA()</f>
        <v>#N/A</v>
      </c>
      <c r="B783" s="17" t="e">
        <f aca="false">NA()</f>
        <v>#N/A</v>
      </c>
      <c r="C783" s="17" t="e">
        <f aca="false">NA()</f>
        <v>#N/A</v>
      </c>
      <c r="F783" s="25" t="s">
        <v>54</v>
      </c>
      <c r="G783" s="19" t="s">
        <v>536</v>
      </c>
      <c r="H783" s="19" t="s">
        <v>535</v>
      </c>
      <c r="I783" s="21" t="n">
        <v>49</v>
      </c>
      <c r="J783" s="21" t="n">
        <v>49</v>
      </c>
      <c r="K783" s="22" t="n">
        <f aca="false">J783/I783</f>
        <v>1</v>
      </c>
      <c r="L783" s="33"/>
      <c r="M783" s="21"/>
      <c r="N783" s="19" t="s">
        <v>31</v>
      </c>
      <c r="O783" s="23"/>
    </row>
    <row r="784" customFormat="false" ht="64.5" hidden="false" customHeight="false" outlineLevel="0" collapsed="false">
      <c r="A784" s="17" t="e">
        <f aca="false">NA()</f>
        <v>#N/A</v>
      </c>
      <c r="B784" s="17" t="e">
        <f aca="false">NA()</f>
        <v>#N/A</v>
      </c>
      <c r="C784" s="17" t="e">
        <f aca="false">NA()</f>
        <v>#N/A</v>
      </c>
      <c r="F784" s="25" t="s">
        <v>58</v>
      </c>
      <c r="G784" s="19" t="s">
        <v>537</v>
      </c>
      <c r="H784" s="19" t="s">
        <v>538</v>
      </c>
      <c r="I784" s="72" t="n">
        <v>2504</v>
      </c>
      <c r="J784" s="72" t="n">
        <v>3421.65</v>
      </c>
      <c r="K784" s="22" t="n">
        <f aca="false">J784/I784</f>
        <v>1.36647364217252</v>
      </c>
      <c r="L784" s="33"/>
      <c r="M784" s="19" t="s">
        <v>539</v>
      </c>
      <c r="N784" s="19" t="s">
        <v>31</v>
      </c>
      <c r="O784" s="23"/>
    </row>
    <row r="785" customFormat="false" ht="64.5" hidden="false" customHeight="false" outlineLevel="0" collapsed="false">
      <c r="A785" s="17" t="e">
        <f aca="false">NA()</f>
        <v>#N/A</v>
      </c>
      <c r="B785" s="17" t="e">
        <f aca="false">NA()</f>
        <v>#N/A</v>
      </c>
      <c r="C785" s="17" t="e">
        <f aca="false">NA()</f>
        <v>#N/A</v>
      </c>
      <c r="F785" s="25" t="s">
        <v>61</v>
      </c>
      <c r="G785" s="19" t="s">
        <v>346</v>
      </c>
      <c r="H785" s="19" t="s">
        <v>540</v>
      </c>
      <c r="I785" s="29" t="n">
        <v>626</v>
      </c>
      <c r="J785" s="29" t="n">
        <v>855</v>
      </c>
      <c r="K785" s="22" t="e">
        <f aca="false">NA()</f>
        <v>#N/A</v>
      </c>
      <c r="L785" s="33"/>
      <c r="M785" s="19" t="s">
        <v>539</v>
      </c>
      <c r="N785" s="19" t="s">
        <v>31</v>
      </c>
      <c r="O785" s="23"/>
    </row>
    <row r="786" customFormat="false" ht="64.5" hidden="false" customHeight="false" outlineLevel="0" collapsed="false">
      <c r="A786" s="17" t="e">
        <f aca="false">NA()</f>
        <v>#N/A</v>
      </c>
      <c r="B786" s="17" t="e">
        <f aca="false">NA()</f>
        <v>#N/A</v>
      </c>
      <c r="C786" s="17" t="e">
        <f aca="false">NA()</f>
        <v>#N/A</v>
      </c>
      <c r="F786" s="25" t="s">
        <v>64</v>
      </c>
      <c r="G786" s="19" t="s">
        <v>541</v>
      </c>
      <c r="H786" s="19" t="s">
        <v>542</v>
      </c>
      <c r="I786" s="24" t="n">
        <v>14750</v>
      </c>
      <c r="J786" s="24" t="n">
        <v>17200</v>
      </c>
      <c r="K786" s="22" t="e">
        <f aca="false">NA()</f>
        <v>#N/A</v>
      </c>
      <c r="L786" s="33"/>
      <c r="M786" s="19" t="s">
        <v>539</v>
      </c>
      <c r="N786" s="19" t="s">
        <v>31</v>
      </c>
      <c r="O786" s="23"/>
    </row>
    <row r="787" customFormat="false" ht="26.25" hidden="false" customHeight="false" outlineLevel="0" collapsed="false">
      <c r="A787" s="17" t="e">
        <f aca="false">NA()</f>
        <v>#N/A</v>
      </c>
      <c r="B787" s="17" t="e">
        <f aca="false">NA()</f>
        <v>#N/A</v>
      </c>
      <c r="C787" s="17" t="e">
        <f aca="false">NA()</f>
        <v>#N/A</v>
      </c>
      <c r="F787" s="21" t="s">
        <v>543</v>
      </c>
      <c r="G787" s="19" t="s">
        <v>544</v>
      </c>
      <c r="H787" s="19" t="s">
        <v>56</v>
      </c>
      <c r="I787" s="27" t="n">
        <v>16874.04</v>
      </c>
      <c r="J787" s="21" t="n">
        <v>12348.6</v>
      </c>
      <c r="K787" s="22" t="e">
        <f aca="false">NA()</f>
        <v>#N/A</v>
      </c>
      <c r="L787" s="33"/>
      <c r="M787" s="19"/>
      <c r="N787" s="19" t="s">
        <v>77</v>
      </c>
      <c r="O787" s="23"/>
    </row>
    <row r="788" customFormat="false" ht="15.75" hidden="false" customHeight="false" outlineLevel="0" collapsed="false">
      <c r="A788" s="17" t="e">
        <f aca="false">NA()</f>
        <v>#N/A</v>
      </c>
      <c r="B788" s="17" t="e">
        <f aca="false">NA()</f>
        <v>#N/A</v>
      </c>
      <c r="C788" s="17" t="e">
        <f aca="false">NA()</f>
        <v>#N/A</v>
      </c>
      <c r="F788" s="21" t="s">
        <v>545</v>
      </c>
      <c r="G788" s="19" t="s">
        <v>59</v>
      </c>
      <c r="H788" s="19" t="s">
        <v>546</v>
      </c>
      <c r="I788" s="27" t="n">
        <v>42252.6</v>
      </c>
      <c r="J788" s="27" t="n">
        <v>42252.6</v>
      </c>
      <c r="K788" s="22" t="e">
        <f aca="false">NA()</f>
        <v>#N/A</v>
      </c>
      <c r="L788" s="33"/>
      <c r="M788" s="21"/>
      <c r="N788" s="19" t="s">
        <v>77</v>
      </c>
      <c r="O788" s="23"/>
    </row>
    <row r="789" customFormat="false" ht="39" hidden="false" customHeight="false" outlineLevel="0" collapsed="false">
      <c r="A789" s="17" t="e">
        <f aca="false">NA()</f>
        <v>#N/A</v>
      </c>
      <c r="B789" s="17" t="e">
        <f aca="false">NA()</f>
        <v>#N/A</v>
      </c>
      <c r="C789" s="17" t="e">
        <f aca="false">NA()</f>
        <v>#N/A</v>
      </c>
      <c r="F789" s="21" t="s">
        <v>547</v>
      </c>
      <c r="G789" s="19" t="s">
        <v>548</v>
      </c>
      <c r="H789" s="19" t="s">
        <v>439</v>
      </c>
      <c r="I789" s="24" t="n">
        <v>1880</v>
      </c>
      <c r="J789" s="24" t="n">
        <v>1960</v>
      </c>
      <c r="K789" s="22" t="e">
        <f aca="false">NA()</f>
        <v>#N/A</v>
      </c>
      <c r="L789" s="33"/>
      <c r="M789" s="19" t="s">
        <v>549</v>
      </c>
      <c r="N789" s="19" t="s">
        <v>31</v>
      </c>
      <c r="O789" s="23"/>
    </row>
    <row r="790" customFormat="false" ht="26.25" hidden="false" customHeight="false" outlineLevel="0" collapsed="false">
      <c r="A790" s="17" t="e">
        <f aca="false">NA()</f>
        <v>#N/A</v>
      </c>
      <c r="B790" s="17" t="e">
        <f aca="false">NA()</f>
        <v>#N/A</v>
      </c>
      <c r="C790" s="17" t="e">
        <f aca="false">NA()</f>
        <v>#N/A</v>
      </c>
      <c r="F790" s="21" t="s">
        <v>550</v>
      </c>
      <c r="G790" s="19" t="s">
        <v>551</v>
      </c>
      <c r="H790" s="19" t="s">
        <v>439</v>
      </c>
      <c r="I790" s="21" t="n">
        <v>245</v>
      </c>
      <c r="J790" s="21" t="n">
        <v>245</v>
      </c>
      <c r="K790" s="22" t="e">
        <f aca="false">NA()</f>
        <v>#N/A</v>
      </c>
      <c r="L790" s="33"/>
      <c r="M790" s="21"/>
      <c r="N790" s="19" t="s">
        <v>31</v>
      </c>
      <c r="O790" s="23"/>
    </row>
    <row r="791" customFormat="false" ht="15.75" hidden="false" customHeight="false" outlineLevel="0" collapsed="false">
      <c r="A791" s="17" t="e">
        <f aca="false">NA()</f>
        <v>#N/A</v>
      </c>
      <c r="B791" s="17" t="e">
        <f aca="false">NA()</f>
        <v>#N/A</v>
      </c>
      <c r="C791" s="17" t="e">
        <f aca="false">NA()</f>
        <v>#N/A</v>
      </c>
      <c r="F791" s="73"/>
      <c r="G791" s="66"/>
      <c r="H791" s="66"/>
      <c r="I791" s="73"/>
      <c r="J791" s="73"/>
      <c r="K791" s="74"/>
      <c r="L791" s="75"/>
      <c r="M791" s="73"/>
      <c r="N791" s="66"/>
      <c r="O791" s="76"/>
    </row>
    <row r="792" customFormat="false" ht="16.5" hidden="false" customHeight="true" outlineLevel="0" collapsed="false">
      <c r="A792" s="17" t="e">
        <f aca="false">NA()</f>
        <v>#N/A</v>
      </c>
      <c r="B792" s="17" t="e">
        <f aca="false">NA()</f>
        <v>#N/A</v>
      </c>
      <c r="C792" s="17" t="e">
        <f aca="false">NA()</f>
        <v>#N/A</v>
      </c>
      <c r="F792" s="19" t="s">
        <v>504</v>
      </c>
      <c r="G792" s="19"/>
      <c r="H792" s="19"/>
      <c r="I792" s="19"/>
      <c r="J792" s="19"/>
      <c r="K792" s="19"/>
      <c r="L792" s="19"/>
      <c r="M792" s="19"/>
      <c r="N792" s="19"/>
      <c r="O792" s="19"/>
    </row>
    <row r="793" customFormat="false" ht="16.5" hidden="false" customHeight="true" outlineLevel="0" collapsed="false">
      <c r="A793" s="17" t="e">
        <f aca="false">NA()</f>
        <v>#N/A</v>
      </c>
      <c r="B793" s="17" t="e">
        <f aca="false">NA()</f>
        <v>#N/A</v>
      </c>
      <c r="C793" s="17" t="e">
        <f aca="false">NA()</f>
        <v>#N/A</v>
      </c>
      <c r="F793" s="19" t="s">
        <v>17</v>
      </c>
      <c r="G793" s="19"/>
      <c r="H793" s="19"/>
      <c r="I793" s="19"/>
      <c r="J793" s="19"/>
      <c r="K793" s="19" t="s">
        <v>18</v>
      </c>
      <c r="L793" s="19" t="s">
        <v>19</v>
      </c>
      <c r="M793" s="19" t="s">
        <v>20</v>
      </c>
      <c r="N793" s="19"/>
      <c r="O793" s="19"/>
    </row>
    <row r="794" customFormat="false" ht="89.25" hidden="false" customHeight="false" outlineLevel="0" collapsed="false">
      <c r="A794" s="17" t="e">
        <f aca="false">NA()</f>
        <v>#N/A</v>
      </c>
      <c r="B794" s="17" t="e">
        <f aca="false">NA()</f>
        <v>#N/A</v>
      </c>
      <c r="C794" s="17" t="e">
        <f aca="false">NA()</f>
        <v>#N/A</v>
      </c>
      <c r="F794" s="21" t="s">
        <v>369</v>
      </c>
      <c r="G794" s="41" t="s">
        <v>552</v>
      </c>
      <c r="H794" s="59" t="s">
        <v>23</v>
      </c>
      <c r="I794" s="21" t="s">
        <v>366</v>
      </c>
      <c r="J794" s="21" t="n">
        <v>100</v>
      </c>
      <c r="K794" s="22" t="n">
        <f aca="false">J794/50</f>
        <v>2</v>
      </c>
      <c r="L794" s="33" t="n">
        <f aca="false">(K794+K795+K796+K797)/4</f>
        <v>1.675</v>
      </c>
      <c r="M794" s="19" t="s">
        <v>553</v>
      </c>
      <c r="N794" s="36" t="s">
        <v>26</v>
      </c>
      <c r="O794" s="23" t="e">
        <f aca="false">(L794+L801)/2</f>
        <v>#N/A</v>
      </c>
    </row>
    <row r="795" customFormat="false" ht="127.5" hidden="false" customHeight="false" outlineLevel="0" collapsed="false">
      <c r="A795" s="17" t="e">
        <f aca="false">NA()</f>
        <v>#N/A</v>
      </c>
      <c r="B795" s="17" t="e">
        <f aca="false">NA()</f>
        <v>#N/A</v>
      </c>
      <c r="C795" s="17" t="e">
        <f aca="false">NA()</f>
        <v>#N/A</v>
      </c>
      <c r="F795" s="21" t="s">
        <v>444</v>
      </c>
      <c r="G795" s="41" t="s">
        <v>554</v>
      </c>
      <c r="H795" s="59" t="s">
        <v>29</v>
      </c>
      <c r="I795" s="21" t="s">
        <v>555</v>
      </c>
      <c r="J795" s="21" t="n">
        <v>805</v>
      </c>
      <c r="K795" s="22" t="n">
        <f aca="false">J795/805</f>
        <v>1</v>
      </c>
      <c r="L795" s="33"/>
      <c r="M795" s="19"/>
      <c r="N795" s="36"/>
      <c r="O795" s="23"/>
    </row>
    <row r="796" customFormat="false" ht="204" hidden="false" customHeight="false" outlineLevel="0" collapsed="false">
      <c r="A796" s="17" t="e">
        <f aca="false">NA()</f>
        <v>#N/A</v>
      </c>
      <c r="B796" s="17" t="e">
        <f aca="false">NA()</f>
        <v>#N/A</v>
      </c>
      <c r="C796" s="17" t="e">
        <f aca="false">NA()</f>
        <v>#N/A</v>
      </c>
      <c r="F796" s="21" t="s">
        <v>446</v>
      </c>
      <c r="G796" s="41" t="s">
        <v>556</v>
      </c>
      <c r="H796" s="59" t="s">
        <v>557</v>
      </c>
      <c r="I796" s="21" t="s">
        <v>520</v>
      </c>
      <c r="J796" s="21" t="n">
        <v>1.4</v>
      </c>
      <c r="K796" s="22" t="n">
        <f aca="false">J796/2</f>
        <v>0.7</v>
      </c>
      <c r="L796" s="33"/>
      <c r="M796" s="19" t="s">
        <v>558</v>
      </c>
      <c r="N796" s="36" t="s">
        <v>559</v>
      </c>
      <c r="O796" s="23"/>
    </row>
    <row r="797" customFormat="false" ht="127.5" hidden="false" customHeight="false" outlineLevel="0" collapsed="false">
      <c r="A797" s="17" t="e">
        <f aca="false">NA()</f>
        <v>#N/A</v>
      </c>
      <c r="B797" s="17" t="e">
        <f aca="false">NA()</f>
        <v>#N/A</v>
      </c>
      <c r="C797" s="17" t="e">
        <f aca="false">NA()</f>
        <v>#N/A</v>
      </c>
      <c r="F797" s="21" t="s">
        <v>560</v>
      </c>
      <c r="G797" s="41" t="s">
        <v>561</v>
      </c>
      <c r="H797" s="59" t="s">
        <v>45</v>
      </c>
      <c r="I797" s="21" t="s">
        <v>35</v>
      </c>
      <c r="J797" s="21" t="n">
        <v>3</v>
      </c>
      <c r="K797" s="22" t="n">
        <f aca="false">J797/1</f>
        <v>3</v>
      </c>
      <c r="L797" s="33"/>
      <c r="M797" s="19" t="s">
        <v>562</v>
      </c>
      <c r="N797" s="36" t="s">
        <v>563</v>
      </c>
      <c r="O797" s="23"/>
    </row>
    <row r="798" customFormat="false" ht="15.75" hidden="false" customHeight="false" outlineLevel="0" collapsed="false">
      <c r="A798" s="17" t="e">
        <f aca="false">NA()</f>
        <v>#N/A</v>
      </c>
      <c r="B798" s="17" t="e">
        <f aca="false">NA()</f>
        <v>#N/A</v>
      </c>
      <c r="C798" s="17" t="e">
        <f aca="false">NA()</f>
        <v>#N/A</v>
      </c>
      <c r="F798" s="73"/>
      <c r="G798" s="66"/>
      <c r="H798" s="66"/>
      <c r="I798" s="73"/>
      <c r="J798" s="73"/>
      <c r="K798" s="74"/>
      <c r="L798" s="75"/>
      <c r="M798" s="73"/>
      <c r="N798" s="66"/>
      <c r="O798" s="23"/>
    </row>
    <row r="799" customFormat="false" ht="16.5" hidden="false" customHeight="true" outlineLevel="0" collapsed="false">
      <c r="A799" s="17" t="e">
        <f aca="false">NA()</f>
        <v>#N/A</v>
      </c>
      <c r="B799" s="17" t="e">
        <f aca="false">NA()</f>
        <v>#N/A</v>
      </c>
      <c r="C799" s="17" t="e">
        <f aca="false">NA()</f>
        <v>#N/A</v>
      </c>
      <c r="F799" s="19" t="s">
        <v>47</v>
      </c>
      <c r="G799" s="19"/>
      <c r="H799" s="19"/>
      <c r="I799" s="19"/>
      <c r="J799" s="19"/>
      <c r="K799" s="21" t="s">
        <v>48</v>
      </c>
      <c r="L799" s="21" t="s">
        <v>49</v>
      </c>
      <c r="M799" s="37" t="s">
        <v>20</v>
      </c>
      <c r="N799" s="37"/>
      <c r="O799" s="23"/>
    </row>
    <row r="800" customFormat="false" ht="64.5" hidden="false" customHeight="false" outlineLevel="0" collapsed="false">
      <c r="A800" s="17" t="e">
        <f aca="false">NA()</f>
        <v>#N/A</v>
      </c>
      <c r="B800" s="17" t="e">
        <f aca="false">NA()</f>
        <v>#N/A</v>
      </c>
      <c r="C800" s="17" t="e">
        <f aca="false">NA()</f>
        <v>#N/A</v>
      </c>
      <c r="F800" s="25" t="s">
        <v>21</v>
      </c>
      <c r="G800" s="19" t="s">
        <v>564</v>
      </c>
      <c r="H800" s="21"/>
      <c r="I800" s="21"/>
      <c r="J800" s="21"/>
      <c r="K800" s="22"/>
      <c r="L800" s="21"/>
      <c r="M800" s="21"/>
      <c r="N800" s="37"/>
      <c r="O800" s="23"/>
    </row>
    <row r="801" customFormat="false" ht="64.5" hidden="false" customHeight="false" outlineLevel="0" collapsed="false">
      <c r="A801" s="17" t="e">
        <f aca="false">NA()</f>
        <v>#N/A</v>
      </c>
      <c r="B801" s="17" t="e">
        <f aca="false">NA()</f>
        <v>#N/A</v>
      </c>
      <c r="C801" s="17" t="e">
        <f aca="false">NA()</f>
        <v>#N/A</v>
      </c>
      <c r="F801" s="25" t="s">
        <v>565</v>
      </c>
      <c r="G801" s="19" t="s">
        <v>566</v>
      </c>
      <c r="H801" s="19" t="s">
        <v>535</v>
      </c>
      <c r="I801" s="21" t="n">
        <v>86</v>
      </c>
      <c r="J801" s="21" t="n">
        <v>73</v>
      </c>
      <c r="K801" s="22" t="e">
        <f aca="false">NA()</f>
        <v>#N/A</v>
      </c>
      <c r="L801" s="33" t="e">
        <f aca="false">(K801+K802+K803+K804+K805+K806)/6</f>
        <v>#N/A</v>
      </c>
      <c r="M801" s="19" t="s">
        <v>567</v>
      </c>
      <c r="N801" s="36" t="s">
        <v>31</v>
      </c>
      <c r="O801" s="23"/>
    </row>
    <row r="802" customFormat="false" ht="64.5" hidden="false" customHeight="false" outlineLevel="0" collapsed="false">
      <c r="A802" s="17" t="e">
        <f aca="false">NA()</f>
        <v>#N/A</v>
      </c>
      <c r="B802" s="17" t="e">
        <f aca="false">NA()</f>
        <v>#N/A</v>
      </c>
      <c r="C802" s="17" t="e">
        <f aca="false">NA()</f>
        <v>#N/A</v>
      </c>
      <c r="F802" s="25" t="s">
        <v>444</v>
      </c>
      <c r="G802" s="19" t="s">
        <v>568</v>
      </c>
      <c r="H802" s="19" t="s">
        <v>569</v>
      </c>
      <c r="I802" s="24" t="n">
        <v>24080</v>
      </c>
      <c r="J802" s="24" t="n">
        <v>18476</v>
      </c>
      <c r="K802" s="22" t="e">
        <f aca="false">NA()</f>
        <v>#N/A</v>
      </c>
      <c r="L802" s="33"/>
      <c r="M802" s="19" t="s">
        <v>567</v>
      </c>
      <c r="N802" s="36" t="s">
        <v>31</v>
      </c>
      <c r="O802" s="23"/>
    </row>
    <row r="803" customFormat="false" ht="26.25" hidden="false" customHeight="false" outlineLevel="0" collapsed="false">
      <c r="A803" s="17" t="e">
        <f aca="false">NA()</f>
        <v>#N/A</v>
      </c>
      <c r="B803" s="17" t="e">
        <f aca="false">NA()</f>
        <v>#N/A</v>
      </c>
      <c r="C803" s="17" t="e">
        <f aca="false">NA()</f>
        <v>#N/A</v>
      </c>
      <c r="F803" s="25" t="s">
        <v>446</v>
      </c>
      <c r="G803" s="19" t="s">
        <v>570</v>
      </c>
      <c r="H803" s="19" t="s">
        <v>56</v>
      </c>
      <c r="I803" s="21" t="n">
        <v>640.37</v>
      </c>
      <c r="J803" s="21" t="n">
        <v>688.47</v>
      </c>
      <c r="K803" s="22" t="e">
        <f aca="false">NA()</f>
        <v>#N/A</v>
      </c>
      <c r="L803" s="33"/>
      <c r="M803" s="19"/>
      <c r="N803" s="36" t="s">
        <v>31</v>
      </c>
      <c r="O803" s="23"/>
    </row>
    <row r="804" customFormat="false" ht="64.5" hidden="false" customHeight="false" outlineLevel="0" collapsed="false">
      <c r="A804" s="17" t="e">
        <f aca="false">NA()</f>
        <v>#N/A</v>
      </c>
      <c r="B804" s="17" t="e">
        <f aca="false">NA()</f>
        <v>#N/A</v>
      </c>
      <c r="C804" s="17" t="e">
        <f aca="false">NA()</f>
        <v>#N/A</v>
      </c>
      <c r="F804" s="25" t="s">
        <v>571</v>
      </c>
      <c r="G804" s="19" t="s">
        <v>572</v>
      </c>
      <c r="H804" s="19" t="s">
        <v>573</v>
      </c>
      <c r="I804" s="27" t="n">
        <v>74.06</v>
      </c>
      <c r="J804" s="27" t="n">
        <v>58.77</v>
      </c>
      <c r="K804" s="22" t="e">
        <f aca="false">NA()</f>
        <v>#N/A</v>
      </c>
      <c r="L804" s="33"/>
      <c r="M804" s="19" t="s">
        <v>567</v>
      </c>
      <c r="N804" s="36" t="s">
        <v>31</v>
      </c>
      <c r="O804" s="23"/>
    </row>
    <row r="805" customFormat="false" ht="64.5" hidden="false" customHeight="false" outlineLevel="0" collapsed="false">
      <c r="A805" s="17" t="e">
        <f aca="false">NA()</f>
        <v>#N/A</v>
      </c>
      <c r="B805" s="17" t="e">
        <f aca="false">NA()</f>
        <v>#N/A</v>
      </c>
      <c r="C805" s="17" t="e">
        <f aca="false">NA()</f>
        <v>#N/A</v>
      </c>
      <c r="F805" s="21" t="s">
        <v>574</v>
      </c>
      <c r="G805" s="19" t="s">
        <v>575</v>
      </c>
      <c r="H805" s="19" t="s">
        <v>576</v>
      </c>
      <c r="I805" s="27" t="n">
        <v>74</v>
      </c>
      <c r="J805" s="21" t="n">
        <v>59</v>
      </c>
      <c r="K805" s="22" t="e">
        <f aca="false">NA()</f>
        <v>#N/A</v>
      </c>
      <c r="L805" s="33"/>
      <c r="M805" s="19" t="s">
        <v>567</v>
      </c>
      <c r="N805" s="36" t="s">
        <v>31</v>
      </c>
      <c r="O805" s="23"/>
    </row>
    <row r="806" customFormat="false" ht="15.75" hidden="false" customHeight="false" outlineLevel="0" collapsed="false">
      <c r="A806" s="17" t="e">
        <f aca="false">NA()</f>
        <v>#N/A</v>
      </c>
      <c r="B806" s="17" t="e">
        <f aca="false">NA()</f>
        <v>#N/A</v>
      </c>
      <c r="C806" s="17" t="e">
        <f aca="false">NA()</f>
        <v>#N/A</v>
      </c>
      <c r="F806" s="21" t="s">
        <v>577</v>
      </c>
      <c r="G806" s="19" t="s">
        <v>59</v>
      </c>
      <c r="H806" s="19" t="s">
        <v>546</v>
      </c>
      <c r="I806" s="27" t="n">
        <v>15420.2</v>
      </c>
      <c r="J806" s="27" t="n">
        <v>12720.2</v>
      </c>
      <c r="K806" s="22" t="e">
        <f aca="false">NA()</f>
        <v>#N/A</v>
      </c>
      <c r="L806" s="33"/>
      <c r="M806" s="21" t="s">
        <v>578</v>
      </c>
      <c r="N806" s="36" t="s">
        <v>77</v>
      </c>
      <c r="O806" s="23"/>
    </row>
    <row r="807" customFormat="false" ht="15.75" hidden="false" customHeight="false" outlineLevel="0" collapsed="false">
      <c r="A807" s="17" t="e">
        <f aca="false">NA()</f>
        <v>#N/A</v>
      </c>
      <c r="B807" s="17" t="e">
        <f aca="false">NA()</f>
        <v>#N/A</v>
      </c>
      <c r="C807" s="17" t="e">
        <f aca="false">NA()</f>
        <v>#N/A</v>
      </c>
      <c r="F807" s="73"/>
      <c r="G807" s="66"/>
      <c r="H807" s="66"/>
      <c r="I807" s="73"/>
      <c r="J807" s="73"/>
      <c r="K807" s="74"/>
      <c r="L807" s="75"/>
      <c r="M807" s="73"/>
      <c r="N807" s="66"/>
      <c r="O807" s="76"/>
    </row>
    <row r="808" customFormat="false" ht="15.75" hidden="false" customHeight="false" outlineLevel="0" collapsed="false">
      <c r="A808" s="17" t="e">
        <f aca="false">NA()</f>
        <v>#N/A</v>
      </c>
      <c r="B808" s="17" t="e">
        <f aca="false">NA()</f>
        <v>#N/A</v>
      </c>
      <c r="C808" s="17" t="e">
        <f aca="false">NA()</f>
        <v>#N/A</v>
      </c>
      <c r="F808" s="73"/>
      <c r="G808" s="66"/>
      <c r="H808" s="66"/>
      <c r="I808" s="73"/>
      <c r="J808" s="73"/>
      <c r="K808" s="74"/>
      <c r="L808" s="75"/>
      <c r="M808" s="73"/>
      <c r="N808" s="73"/>
      <c r="O808" s="73"/>
    </row>
    <row r="809" customFormat="false" ht="16.5" hidden="false" customHeight="true" outlineLevel="0" collapsed="false">
      <c r="A809" s="17" t="e">
        <f aca="false">NA()</f>
        <v>#N/A</v>
      </c>
      <c r="B809" s="17" t="e">
        <f aca="false">NA()</f>
        <v>#N/A</v>
      </c>
      <c r="C809" s="17" t="e">
        <f aca="false">NA()</f>
        <v>#N/A</v>
      </c>
      <c r="F809" s="77" t="s">
        <v>579</v>
      </c>
      <c r="G809" s="77"/>
      <c r="H809" s="77"/>
      <c r="I809" s="77"/>
      <c r="J809" s="77"/>
      <c r="K809" s="77"/>
      <c r="L809" s="77"/>
      <c r="M809" s="77"/>
      <c r="N809" s="77"/>
      <c r="O809" s="77"/>
    </row>
    <row r="810" customFormat="false" ht="16.5" hidden="false" customHeight="true" outlineLevel="0" collapsed="false">
      <c r="A810" s="17" t="e">
        <f aca="false">NA()</f>
        <v>#N/A</v>
      </c>
      <c r="B810" s="17" t="e">
        <f aca="false">NA()</f>
        <v>#N/A</v>
      </c>
      <c r="C810" s="17" t="e">
        <f aca="false">NA()</f>
        <v>#N/A</v>
      </c>
      <c r="F810" s="19" t="s">
        <v>47</v>
      </c>
      <c r="G810" s="19"/>
      <c r="H810" s="19"/>
      <c r="I810" s="19"/>
      <c r="J810" s="19"/>
      <c r="K810" s="21" t="s">
        <v>48</v>
      </c>
      <c r="L810" s="21" t="s">
        <v>49</v>
      </c>
      <c r="M810" s="21" t="s">
        <v>20</v>
      </c>
      <c r="N810" s="21"/>
      <c r="O810" s="21"/>
    </row>
    <row r="811" customFormat="false" ht="128.25" hidden="false" customHeight="false" outlineLevel="0" collapsed="false">
      <c r="A811" s="17" t="e">
        <f aca="false">NA()</f>
        <v>#N/A</v>
      </c>
      <c r="B811" s="17" t="e">
        <f aca="false">NA()</f>
        <v>#N/A</v>
      </c>
      <c r="C811" s="17" t="e">
        <f aca="false">NA()</f>
        <v>#N/A</v>
      </c>
      <c r="F811" s="25" t="s">
        <v>32</v>
      </c>
      <c r="G811" s="19" t="s">
        <v>580</v>
      </c>
      <c r="H811" s="21"/>
      <c r="I811" s="21"/>
      <c r="J811" s="21"/>
      <c r="K811" s="22"/>
      <c r="L811" s="21"/>
      <c r="M811" s="21"/>
      <c r="N811" s="21"/>
      <c r="O811" s="21"/>
    </row>
    <row r="812" customFormat="false" ht="26.25" hidden="false" customHeight="false" outlineLevel="0" collapsed="false">
      <c r="A812" s="17" t="e">
        <f aca="false">NA()</f>
        <v>#N/A</v>
      </c>
      <c r="B812" s="17" t="e">
        <f aca="false">NA()</f>
        <v>#N/A</v>
      </c>
      <c r="C812" s="17" t="e">
        <f aca="false">NA()</f>
        <v>#N/A</v>
      </c>
      <c r="F812" s="25" t="s">
        <v>581</v>
      </c>
      <c r="G812" s="19" t="s">
        <v>582</v>
      </c>
      <c r="H812" s="19" t="s">
        <v>583</v>
      </c>
      <c r="I812" s="27" t="n">
        <v>246000</v>
      </c>
      <c r="J812" s="24" t="n">
        <v>1104061</v>
      </c>
      <c r="K812" s="22" t="n">
        <f aca="false">J812/I812</f>
        <v>4.48805284552846</v>
      </c>
      <c r="L812" s="33" t="e">
        <f aca="false">(K812+K813+K814+K815+K816+K817+K818+K819+K820)</f>
        <v>#N/A</v>
      </c>
      <c r="M812" s="19" t="s">
        <v>584</v>
      </c>
      <c r="N812" s="19" t="s">
        <v>585</v>
      </c>
      <c r="O812" s="23" t="e">
        <f aca="false">L812</f>
        <v>#N/A</v>
      </c>
    </row>
    <row r="813" customFormat="false" ht="39" hidden="false" customHeight="false" outlineLevel="0" collapsed="false">
      <c r="A813" s="17" t="e">
        <f aca="false">NA()</f>
        <v>#N/A</v>
      </c>
      <c r="B813" s="17" t="e">
        <f aca="false">NA()</f>
        <v>#N/A</v>
      </c>
      <c r="C813" s="17" t="e">
        <f aca="false">NA()</f>
        <v>#N/A</v>
      </c>
      <c r="F813" s="50" t="s">
        <v>459</v>
      </c>
      <c r="G813" s="19" t="s">
        <v>586</v>
      </c>
      <c r="H813" s="19" t="s">
        <v>587</v>
      </c>
      <c r="I813" s="21" t="n">
        <v>640</v>
      </c>
      <c r="J813" s="21" t="n">
        <v>640</v>
      </c>
      <c r="K813" s="22" t="e">
        <f aca="false">NA()</f>
        <v>#N/A</v>
      </c>
      <c r="L813" s="33"/>
      <c r="M813" s="19"/>
      <c r="N813" s="19" t="s">
        <v>588</v>
      </c>
      <c r="O813" s="23"/>
    </row>
    <row r="814" customFormat="false" ht="39" hidden="false" customHeight="false" outlineLevel="0" collapsed="false">
      <c r="A814" s="17" t="e">
        <f aca="false">NA()</f>
        <v>#N/A</v>
      </c>
      <c r="B814" s="17" t="e">
        <f aca="false">NA()</f>
        <v>#N/A</v>
      </c>
      <c r="C814" s="17" t="e">
        <f aca="false">NA()</f>
        <v>#N/A</v>
      </c>
      <c r="F814" s="21" t="s">
        <v>589</v>
      </c>
      <c r="G814" s="19" t="s">
        <v>590</v>
      </c>
      <c r="H814" s="19" t="s">
        <v>591</v>
      </c>
      <c r="I814" s="21" t="n">
        <v>640</v>
      </c>
      <c r="J814" s="21" t="n">
        <v>2160</v>
      </c>
      <c r="K814" s="22" t="e">
        <f aca="false">NA()</f>
        <v>#N/A</v>
      </c>
      <c r="L814" s="33"/>
      <c r="M814" s="19" t="s">
        <v>584</v>
      </c>
      <c r="N814" s="19" t="s">
        <v>588</v>
      </c>
      <c r="O814" s="23"/>
    </row>
    <row r="815" customFormat="false" ht="39" hidden="false" customHeight="false" outlineLevel="0" collapsed="false">
      <c r="A815" s="17" t="e">
        <f aca="false">NA()</f>
        <v>#N/A</v>
      </c>
      <c r="B815" s="17" t="e">
        <f aca="false">NA()</f>
        <v>#N/A</v>
      </c>
      <c r="C815" s="17" t="e">
        <f aca="false">NA()</f>
        <v>#N/A</v>
      </c>
      <c r="F815" s="21" t="s">
        <v>592</v>
      </c>
      <c r="G815" s="19" t="s">
        <v>593</v>
      </c>
      <c r="H815" s="19" t="s">
        <v>594</v>
      </c>
      <c r="I815" s="21" t="n">
        <v>800</v>
      </c>
      <c r="J815" s="24" t="n">
        <v>12083</v>
      </c>
      <c r="K815" s="22" t="e">
        <f aca="false">NA()</f>
        <v>#N/A</v>
      </c>
      <c r="L815" s="33"/>
      <c r="M815" s="19" t="s">
        <v>584</v>
      </c>
      <c r="N815" s="19" t="s">
        <v>588</v>
      </c>
      <c r="O815" s="23"/>
    </row>
    <row r="816" customFormat="false" ht="90" hidden="false" customHeight="false" outlineLevel="0" collapsed="false">
      <c r="A816" s="17" t="e">
        <f aca="false">NA()</f>
        <v>#N/A</v>
      </c>
      <c r="B816" s="17" t="e">
        <f aca="false">NA()</f>
        <v>#N/A</v>
      </c>
      <c r="C816" s="17" t="e">
        <f aca="false">NA()</f>
        <v>#N/A</v>
      </c>
      <c r="F816" s="21" t="s">
        <v>595</v>
      </c>
      <c r="G816" s="19" t="s">
        <v>596</v>
      </c>
      <c r="H816" s="19" t="s">
        <v>597</v>
      </c>
      <c r="I816" s="21" t="n">
        <v>492</v>
      </c>
      <c r="J816" s="24" t="n">
        <v>4511</v>
      </c>
      <c r="K816" s="22" t="e">
        <f aca="false">NA()</f>
        <v>#N/A</v>
      </c>
      <c r="L816" s="33"/>
      <c r="M816" s="19" t="s">
        <v>584</v>
      </c>
      <c r="N816" s="19" t="s">
        <v>588</v>
      </c>
      <c r="O816" s="23"/>
    </row>
    <row r="817" customFormat="false" ht="26.25" hidden="false" customHeight="false" outlineLevel="0" collapsed="false">
      <c r="A817" s="17" t="e">
        <f aca="false">NA()</f>
        <v>#N/A</v>
      </c>
      <c r="B817" s="17" t="e">
        <f aca="false">NA()</f>
        <v>#N/A</v>
      </c>
      <c r="C817" s="17" t="e">
        <f aca="false">NA()</f>
        <v>#N/A</v>
      </c>
      <c r="F817" s="50" t="s">
        <v>598</v>
      </c>
      <c r="G817" s="19" t="s">
        <v>599</v>
      </c>
      <c r="H817" s="19" t="s">
        <v>600</v>
      </c>
      <c r="I817" s="21" t="n">
        <v>12</v>
      </c>
      <c r="J817" s="21" t="n">
        <v>16</v>
      </c>
      <c r="K817" s="22" t="e">
        <f aca="false">NA()</f>
        <v>#N/A</v>
      </c>
      <c r="L817" s="33"/>
      <c r="M817" s="19" t="s">
        <v>584</v>
      </c>
      <c r="N817" s="19" t="s">
        <v>588</v>
      </c>
      <c r="O817" s="23"/>
    </row>
    <row r="818" customFormat="false" ht="26.25" hidden="false" customHeight="false" outlineLevel="0" collapsed="false">
      <c r="A818" s="17" t="e">
        <f aca="false">NA()</f>
        <v>#N/A</v>
      </c>
      <c r="B818" s="17" t="e">
        <f aca="false">NA()</f>
        <v>#N/A</v>
      </c>
      <c r="C818" s="17" t="e">
        <f aca="false">NA()</f>
        <v>#N/A</v>
      </c>
      <c r="F818" s="21" t="s">
        <v>601</v>
      </c>
      <c r="G818" s="19" t="s">
        <v>602</v>
      </c>
      <c r="H818" s="19" t="s">
        <v>546</v>
      </c>
      <c r="I818" s="21" t="n">
        <v>13.64</v>
      </c>
      <c r="J818" s="21" t="n">
        <v>30.4</v>
      </c>
      <c r="K818" s="22" t="e">
        <f aca="false">NA()</f>
        <v>#N/A</v>
      </c>
      <c r="L818" s="33"/>
      <c r="M818" s="19" t="s">
        <v>584</v>
      </c>
      <c r="N818" s="19" t="s">
        <v>77</v>
      </c>
      <c r="O818" s="23"/>
    </row>
    <row r="819" customFormat="false" ht="15.75" hidden="false" customHeight="false" outlineLevel="0" collapsed="false">
      <c r="A819" s="17" t="e">
        <f aca="false">NA()</f>
        <v>#N/A</v>
      </c>
      <c r="B819" s="17" t="e">
        <f aca="false">NA()</f>
        <v>#N/A</v>
      </c>
      <c r="C819" s="17" t="e">
        <f aca="false">NA()</f>
        <v>#N/A</v>
      </c>
      <c r="F819" s="21" t="s">
        <v>603</v>
      </c>
      <c r="G819" s="19" t="s">
        <v>59</v>
      </c>
      <c r="H819" s="19" t="s">
        <v>60</v>
      </c>
      <c r="I819" s="27" t="n">
        <v>3355.4</v>
      </c>
      <c r="J819" s="27" t="n">
        <v>3355.4</v>
      </c>
      <c r="K819" s="22" t="e">
        <f aca="false">NA()</f>
        <v>#N/A</v>
      </c>
      <c r="L819" s="33"/>
      <c r="M819" s="21"/>
      <c r="N819" s="19" t="s">
        <v>77</v>
      </c>
      <c r="O819" s="23"/>
    </row>
    <row r="820" customFormat="false" ht="26.25" hidden="false" customHeight="false" outlineLevel="0" collapsed="false">
      <c r="A820" s="17" t="e">
        <f aca="false">NA()</f>
        <v>#N/A</v>
      </c>
      <c r="B820" s="17" t="e">
        <f aca="false">NA()</f>
        <v>#N/A</v>
      </c>
      <c r="C820" s="17" t="e">
        <f aca="false">NA()</f>
        <v>#N/A</v>
      </c>
      <c r="F820" s="21" t="s">
        <v>604</v>
      </c>
      <c r="G820" s="19" t="s">
        <v>605</v>
      </c>
      <c r="H820" s="19" t="s">
        <v>439</v>
      </c>
      <c r="I820" s="21" t="n">
        <v>246</v>
      </c>
      <c r="J820" s="21" t="n">
        <v>1104.1</v>
      </c>
      <c r="K820" s="22" t="e">
        <f aca="false">NA()</f>
        <v>#N/A</v>
      </c>
      <c r="L820" s="33"/>
      <c r="M820" s="19" t="s">
        <v>584</v>
      </c>
      <c r="N820" s="19" t="s">
        <v>31</v>
      </c>
      <c r="O820" s="23"/>
    </row>
    <row r="821" customFormat="false" ht="15.75" hidden="false" customHeight="false" outlineLevel="0" collapsed="false">
      <c r="A821" s="17" t="e">
        <f aca="false">NA()</f>
        <v>#N/A</v>
      </c>
      <c r="B821" s="17" t="e">
        <f aca="false">NA()</f>
        <v>#N/A</v>
      </c>
      <c r="C821" s="17" t="e">
        <f aca="false">NA()</f>
        <v>#N/A</v>
      </c>
      <c r="F821" s="73"/>
      <c r="G821" s="66"/>
      <c r="H821" s="66"/>
      <c r="I821" s="73"/>
      <c r="J821" s="73"/>
      <c r="K821" s="73"/>
      <c r="L821" s="73"/>
      <c r="M821" s="73"/>
      <c r="N821" s="73"/>
      <c r="O821" s="73"/>
    </row>
    <row r="822" customFormat="false" ht="16.5" hidden="false" customHeight="true" outlineLevel="0" collapsed="false">
      <c r="A822" s="17" t="e">
        <f aca="false">NA()</f>
        <v>#N/A</v>
      </c>
      <c r="B822" s="17" t="e">
        <f aca="false">NA()</f>
        <v>#N/A</v>
      </c>
      <c r="C822" s="17" t="e">
        <f aca="false">NA()</f>
        <v>#N/A</v>
      </c>
      <c r="F822" s="19" t="s">
        <v>606</v>
      </c>
      <c r="G822" s="19"/>
      <c r="H822" s="19"/>
      <c r="I822" s="19"/>
      <c r="J822" s="19"/>
      <c r="K822" s="19"/>
      <c r="L822" s="19"/>
      <c r="M822" s="19"/>
      <c r="N822" s="19"/>
      <c r="O822" s="19"/>
    </row>
    <row r="823" customFormat="false" ht="16.5" hidden="false" customHeight="true" outlineLevel="0" collapsed="false">
      <c r="A823" s="17" t="e">
        <f aca="false">NA()</f>
        <v>#N/A</v>
      </c>
      <c r="B823" s="17" t="e">
        <f aca="false">NA()</f>
        <v>#N/A</v>
      </c>
      <c r="C823" s="17" t="e">
        <f aca="false">NA()</f>
        <v>#N/A</v>
      </c>
      <c r="F823" s="19" t="s">
        <v>17</v>
      </c>
      <c r="G823" s="19"/>
      <c r="H823" s="19"/>
      <c r="I823" s="19"/>
      <c r="J823" s="19"/>
      <c r="K823" s="19" t="s">
        <v>18</v>
      </c>
      <c r="L823" s="19" t="s">
        <v>19</v>
      </c>
      <c r="M823" s="19" t="s">
        <v>20</v>
      </c>
      <c r="N823" s="19"/>
      <c r="O823" s="19"/>
    </row>
    <row r="824" customFormat="false" ht="89.25" hidden="false" customHeight="false" outlineLevel="0" collapsed="false">
      <c r="A824" s="17" t="e">
        <f aca="false">NA()</f>
        <v>#N/A</v>
      </c>
      <c r="B824" s="17" t="e">
        <f aca="false">NA()</f>
        <v>#N/A</v>
      </c>
      <c r="C824" s="17" t="e">
        <f aca="false">NA()</f>
        <v>#N/A</v>
      </c>
      <c r="F824" s="21" t="s">
        <v>461</v>
      </c>
      <c r="G824" s="41" t="s">
        <v>607</v>
      </c>
      <c r="H824" s="42" t="s">
        <v>23</v>
      </c>
      <c r="I824" s="21" t="s">
        <v>366</v>
      </c>
      <c r="J824" s="21" t="n">
        <v>50</v>
      </c>
      <c r="K824" s="22" t="n">
        <f aca="false">J824/50</f>
        <v>1</v>
      </c>
      <c r="L824" s="23" t="n">
        <f aca="false">(K824+K825+K826+K827+K828+K829+K830+K831+K832+K833+K834+K835)/12</f>
        <v>0.972796665380824</v>
      </c>
      <c r="M824" s="21"/>
      <c r="N824" s="37" t="s">
        <v>26</v>
      </c>
      <c r="O824" s="23" t="e">
        <f aca="false">(L824+L839)/2</f>
        <v>#N/A</v>
      </c>
    </row>
    <row r="825" customFormat="false" ht="51" hidden="false" customHeight="false" outlineLevel="0" collapsed="false">
      <c r="A825" s="17" t="e">
        <f aca="false">NA()</f>
        <v>#N/A</v>
      </c>
      <c r="B825" s="17" t="e">
        <f aca="false">NA()</f>
        <v>#N/A</v>
      </c>
      <c r="C825" s="17" t="e">
        <f aca="false">NA()</f>
        <v>#N/A</v>
      </c>
      <c r="F825" s="21" t="s">
        <v>464</v>
      </c>
      <c r="G825" s="41" t="s">
        <v>608</v>
      </c>
      <c r="H825" s="42" t="s">
        <v>29</v>
      </c>
      <c r="I825" s="21" t="s">
        <v>609</v>
      </c>
      <c r="J825" s="21" t="n">
        <v>3000</v>
      </c>
      <c r="K825" s="22" t="n">
        <f aca="false">J825/3000</f>
        <v>1</v>
      </c>
      <c r="L825" s="23"/>
      <c r="M825" s="21"/>
      <c r="N825" s="36" t="s">
        <v>31</v>
      </c>
      <c r="O825" s="23"/>
    </row>
    <row r="826" customFormat="false" ht="39" hidden="false" customHeight="false" outlineLevel="0" collapsed="false">
      <c r="A826" s="17" t="e">
        <f aca="false">NA()</f>
        <v>#N/A</v>
      </c>
      <c r="B826" s="17" t="e">
        <f aca="false">NA()</f>
        <v>#N/A</v>
      </c>
      <c r="C826" s="17" t="e">
        <f aca="false">NA()</f>
        <v>#N/A</v>
      </c>
      <c r="F826" s="21" t="s">
        <v>610</v>
      </c>
      <c r="G826" s="43" t="s">
        <v>611</v>
      </c>
      <c r="H826" s="42" t="s">
        <v>29</v>
      </c>
      <c r="I826" s="21" t="s">
        <v>612</v>
      </c>
      <c r="J826" s="21" t="n">
        <v>1809</v>
      </c>
      <c r="K826" s="22" t="n">
        <f aca="false">J826/2222</f>
        <v>0.814131413141314</v>
      </c>
      <c r="L826" s="23"/>
      <c r="M826" s="19" t="s">
        <v>613</v>
      </c>
      <c r="N826" s="36" t="s">
        <v>31</v>
      </c>
      <c r="O826" s="23"/>
    </row>
    <row r="827" customFormat="false" ht="51" hidden="false" customHeight="false" outlineLevel="0" collapsed="false">
      <c r="A827" s="17" t="e">
        <f aca="false">NA()</f>
        <v>#N/A</v>
      </c>
      <c r="B827" s="17" t="e">
        <f aca="false">NA()</f>
        <v>#N/A</v>
      </c>
      <c r="C827" s="17" t="e">
        <f aca="false">NA()</f>
        <v>#N/A</v>
      </c>
      <c r="F827" s="21" t="s">
        <v>614</v>
      </c>
      <c r="G827" s="41" t="s">
        <v>615</v>
      </c>
      <c r="H827" s="42" t="s">
        <v>29</v>
      </c>
      <c r="I827" s="21" t="s">
        <v>616</v>
      </c>
      <c r="J827" s="21" t="n">
        <v>1654</v>
      </c>
      <c r="K827" s="22" t="n">
        <f aca="false">J827/1750</f>
        <v>0.945142857142857</v>
      </c>
      <c r="L827" s="23"/>
      <c r="M827" s="19" t="s">
        <v>613</v>
      </c>
      <c r="N827" s="36" t="s">
        <v>31</v>
      </c>
      <c r="O827" s="23"/>
    </row>
    <row r="828" customFormat="false" ht="51" hidden="false" customHeight="false" outlineLevel="0" collapsed="false">
      <c r="A828" s="17" t="e">
        <f aca="false">NA()</f>
        <v>#N/A</v>
      </c>
      <c r="B828" s="17" t="e">
        <f aca="false">NA()</f>
        <v>#N/A</v>
      </c>
      <c r="C828" s="17" t="e">
        <f aca="false">NA()</f>
        <v>#N/A</v>
      </c>
      <c r="F828" s="21" t="s">
        <v>617</v>
      </c>
      <c r="G828" s="41" t="s">
        <v>618</v>
      </c>
      <c r="H828" s="42" t="s">
        <v>29</v>
      </c>
      <c r="I828" s="21" t="s">
        <v>616</v>
      </c>
      <c r="J828" s="21" t="n">
        <v>1600</v>
      </c>
      <c r="K828" s="22" t="n">
        <f aca="false">J828/1750</f>
        <v>0.914285714285714</v>
      </c>
      <c r="L828" s="23"/>
      <c r="M828" s="19" t="s">
        <v>613</v>
      </c>
      <c r="N828" s="36" t="s">
        <v>31</v>
      </c>
      <c r="O828" s="23"/>
    </row>
    <row r="829" customFormat="false" ht="38.25" hidden="false" customHeight="false" outlineLevel="0" collapsed="false">
      <c r="A829" s="17" t="e">
        <f aca="false">NA()</f>
        <v>#N/A</v>
      </c>
      <c r="B829" s="17" t="e">
        <f aca="false">NA()</f>
        <v>#N/A</v>
      </c>
      <c r="C829" s="17" t="e">
        <f aca="false">NA()</f>
        <v>#N/A</v>
      </c>
      <c r="F829" s="21" t="s">
        <v>619</v>
      </c>
      <c r="G829" s="41" t="s">
        <v>620</v>
      </c>
      <c r="H829" s="42" t="s">
        <v>29</v>
      </c>
      <c r="I829" s="21" t="s">
        <v>621</v>
      </c>
      <c r="J829" s="21" t="n">
        <v>1200</v>
      </c>
      <c r="K829" s="22" t="n">
        <f aca="false">J829/1200</f>
        <v>1</v>
      </c>
      <c r="L829" s="23"/>
      <c r="M829" s="21"/>
      <c r="N829" s="36" t="s">
        <v>31</v>
      </c>
      <c r="O829" s="23"/>
    </row>
    <row r="830" customFormat="false" ht="127.5" hidden="false" customHeight="false" outlineLevel="0" collapsed="false">
      <c r="A830" s="17" t="e">
        <f aca="false">NA()</f>
        <v>#N/A</v>
      </c>
      <c r="B830" s="17" t="e">
        <f aca="false">NA()</f>
        <v>#N/A</v>
      </c>
      <c r="C830" s="17" t="e">
        <f aca="false">NA()</f>
        <v>#N/A</v>
      </c>
      <c r="F830" s="21" t="s">
        <v>622</v>
      </c>
      <c r="G830" s="41" t="s">
        <v>623</v>
      </c>
      <c r="H830" s="42" t="s">
        <v>481</v>
      </c>
      <c r="I830" s="21" t="s">
        <v>35</v>
      </c>
      <c r="J830" s="21" t="n">
        <v>1</v>
      </c>
      <c r="K830" s="22" t="n">
        <f aca="false">J830/1</f>
        <v>1</v>
      </c>
      <c r="L830" s="23"/>
      <c r="M830" s="21"/>
      <c r="N830" s="36" t="s">
        <v>31</v>
      </c>
      <c r="O830" s="23"/>
    </row>
    <row r="831" customFormat="false" ht="114.75" hidden="false" customHeight="false" outlineLevel="0" collapsed="false">
      <c r="A831" s="17" t="e">
        <f aca="false">NA()</f>
        <v>#N/A</v>
      </c>
      <c r="B831" s="17" t="e">
        <f aca="false">NA()</f>
        <v>#N/A</v>
      </c>
      <c r="C831" s="17" t="e">
        <f aca="false">NA()</f>
        <v>#N/A</v>
      </c>
      <c r="F831" s="21" t="s">
        <v>624</v>
      </c>
      <c r="G831" s="41" t="s">
        <v>625</v>
      </c>
      <c r="H831" s="42" t="s">
        <v>481</v>
      </c>
      <c r="I831" s="21" t="s">
        <v>35</v>
      </c>
      <c r="J831" s="21" t="n">
        <v>1</v>
      </c>
      <c r="K831" s="22" t="n">
        <f aca="false">J831/1</f>
        <v>1</v>
      </c>
      <c r="L831" s="23"/>
      <c r="M831" s="21"/>
      <c r="N831" s="36" t="s">
        <v>31</v>
      </c>
      <c r="O831" s="23"/>
    </row>
    <row r="832" customFormat="false" ht="114.75" hidden="false" customHeight="false" outlineLevel="0" collapsed="false">
      <c r="A832" s="17" t="e">
        <f aca="false">NA()</f>
        <v>#N/A</v>
      </c>
      <c r="B832" s="17" t="e">
        <f aca="false">NA()</f>
        <v>#N/A</v>
      </c>
      <c r="C832" s="17" t="e">
        <f aca="false">NA()</f>
        <v>#N/A</v>
      </c>
      <c r="F832" s="21" t="s">
        <v>626</v>
      </c>
      <c r="G832" s="41" t="s">
        <v>627</v>
      </c>
      <c r="H832" s="42" t="s">
        <v>481</v>
      </c>
      <c r="I832" s="21" t="s">
        <v>35</v>
      </c>
      <c r="J832" s="21" t="n">
        <v>1</v>
      </c>
      <c r="K832" s="22" t="n">
        <f aca="false">J832/1</f>
        <v>1</v>
      </c>
      <c r="L832" s="23"/>
      <c r="M832" s="21"/>
      <c r="N832" s="36" t="s">
        <v>31</v>
      </c>
      <c r="O832" s="23"/>
    </row>
    <row r="833" customFormat="false" ht="114.75" hidden="false" customHeight="false" outlineLevel="0" collapsed="false">
      <c r="A833" s="17" t="e">
        <f aca="false">NA()</f>
        <v>#N/A</v>
      </c>
      <c r="B833" s="17" t="e">
        <f aca="false">NA()</f>
        <v>#N/A</v>
      </c>
      <c r="C833" s="17" t="e">
        <f aca="false">NA()</f>
        <v>#N/A</v>
      </c>
      <c r="F833" s="21" t="s">
        <v>628</v>
      </c>
      <c r="G833" s="41" t="s">
        <v>629</v>
      </c>
      <c r="H833" s="42" t="s">
        <v>481</v>
      </c>
      <c r="I833" s="21" t="s">
        <v>35</v>
      </c>
      <c r="J833" s="21" t="n">
        <v>1</v>
      </c>
      <c r="K833" s="22" t="n">
        <f aca="false">1/1</f>
        <v>1</v>
      </c>
      <c r="L833" s="23"/>
      <c r="M833" s="21"/>
      <c r="N833" s="36" t="s">
        <v>31</v>
      </c>
      <c r="O833" s="23"/>
    </row>
    <row r="834" customFormat="false" ht="114.75" hidden="false" customHeight="false" outlineLevel="0" collapsed="false">
      <c r="A834" s="17" t="e">
        <f aca="false">NA()</f>
        <v>#N/A</v>
      </c>
      <c r="B834" s="17" t="e">
        <f aca="false">NA()</f>
        <v>#N/A</v>
      </c>
      <c r="C834" s="17" t="e">
        <f aca="false">NA()</f>
        <v>#N/A</v>
      </c>
      <c r="F834" s="21" t="s">
        <v>630</v>
      </c>
      <c r="G834" s="41" t="s">
        <v>631</v>
      </c>
      <c r="H834" s="42" t="s">
        <v>481</v>
      </c>
      <c r="I834" s="21" t="s">
        <v>35</v>
      </c>
      <c r="J834" s="21" t="n">
        <v>1</v>
      </c>
      <c r="K834" s="22" t="n">
        <f aca="false">J834/1</f>
        <v>1</v>
      </c>
      <c r="L834" s="23"/>
      <c r="M834" s="21"/>
      <c r="N834" s="36" t="s">
        <v>31</v>
      </c>
      <c r="O834" s="23"/>
    </row>
    <row r="835" customFormat="false" ht="127.5" hidden="false" customHeight="false" outlineLevel="0" collapsed="false">
      <c r="A835" s="17" t="e">
        <f aca="false">NA()</f>
        <v>#N/A</v>
      </c>
      <c r="B835" s="17" t="e">
        <f aca="false">NA()</f>
        <v>#N/A</v>
      </c>
      <c r="C835" s="17" t="e">
        <f aca="false">NA()</f>
        <v>#N/A</v>
      </c>
      <c r="F835" s="21" t="s">
        <v>632</v>
      </c>
      <c r="G835" s="41" t="s">
        <v>633</v>
      </c>
      <c r="H835" s="42" t="s">
        <v>45</v>
      </c>
      <c r="I835" s="21" t="s">
        <v>35</v>
      </c>
      <c r="J835" s="21" t="n">
        <v>1</v>
      </c>
      <c r="K835" s="22" t="n">
        <f aca="false">J835/1</f>
        <v>1</v>
      </c>
      <c r="L835" s="23"/>
      <c r="M835" s="21"/>
      <c r="N835" s="36" t="s">
        <v>31</v>
      </c>
      <c r="O835" s="23"/>
    </row>
    <row r="836" customFormat="false" ht="15.75" hidden="false" customHeight="false" outlineLevel="0" collapsed="false">
      <c r="A836" s="17" t="e">
        <f aca="false">NA()</f>
        <v>#N/A</v>
      </c>
      <c r="B836" s="17" t="e">
        <f aca="false">NA()</f>
        <v>#N/A</v>
      </c>
      <c r="C836" s="17" t="e">
        <f aca="false">NA()</f>
        <v>#N/A</v>
      </c>
      <c r="F836" s="32"/>
      <c r="G836" s="32"/>
      <c r="H836" s="32"/>
      <c r="I836" s="32"/>
      <c r="J836" s="32"/>
      <c r="K836" s="32"/>
      <c r="L836" s="32"/>
      <c r="M836" s="32"/>
      <c r="N836" s="32"/>
      <c r="O836" s="23"/>
    </row>
    <row r="837" customFormat="false" ht="16.5" hidden="false" customHeight="true" outlineLevel="0" collapsed="false">
      <c r="A837" s="17" t="e">
        <f aca="false">NA()</f>
        <v>#N/A</v>
      </c>
      <c r="B837" s="17" t="e">
        <f aca="false">NA()</f>
        <v>#N/A</v>
      </c>
      <c r="C837" s="17" t="e">
        <f aca="false">NA()</f>
        <v>#N/A</v>
      </c>
      <c r="F837" s="19" t="s">
        <v>47</v>
      </c>
      <c r="G837" s="19"/>
      <c r="H837" s="19"/>
      <c r="I837" s="19"/>
      <c r="J837" s="19"/>
      <c r="K837" s="21" t="s">
        <v>48</v>
      </c>
      <c r="L837" s="21" t="s">
        <v>49</v>
      </c>
      <c r="M837" s="37" t="s">
        <v>20</v>
      </c>
      <c r="N837" s="37"/>
      <c r="O837" s="23"/>
    </row>
    <row r="838" customFormat="false" ht="77.25" hidden="false" customHeight="false" outlineLevel="0" collapsed="false">
      <c r="A838" s="17" t="e">
        <f aca="false">NA()</f>
        <v>#N/A</v>
      </c>
      <c r="B838" s="17" t="e">
        <f aca="false">NA()</f>
        <v>#N/A</v>
      </c>
      <c r="C838" s="17" t="e">
        <f aca="false">NA()</f>
        <v>#N/A</v>
      </c>
      <c r="F838" s="25" t="s">
        <v>634</v>
      </c>
      <c r="G838" s="19" t="s">
        <v>635</v>
      </c>
      <c r="H838" s="21"/>
      <c r="I838" s="21"/>
      <c r="J838" s="21"/>
      <c r="K838" s="22"/>
      <c r="L838" s="21"/>
      <c r="M838" s="21"/>
      <c r="N838" s="37"/>
      <c r="O838" s="23"/>
    </row>
    <row r="839" customFormat="false" ht="26.25" hidden="false" customHeight="false" outlineLevel="0" collapsed="false">
      <c r="A839" s="17" t="e">
        <f aca="false">NA()</f>
        <v>#N/A</v>
      </c>
      <c r="B839" s="17" t="e">
        <f aca="false">NA()</f>
        <v>#N/A</v>
      </c>
      <c r="C839" s="17" t="e">
        <f aca="false">NA()</f>
        <v>#N/A</v>
      </c>
      <c r="F839" s="21"/>
      <c r="G839" s="65" t="s">
        <v>484</v>
      </c>
      <c r="H839" s="59" t="s">
        <v>473</v>
      </c>
      <c r="I839" s="21" t="n">
        <v>52</v>
      </c>
      <c r="J839" s="21" t="n">
        <v>53</v>
      </c>
      <c r="K839" s="23" t="e">
        <f aca="false">NA()</f>
        <v>#N/A</v>
      </c>
      <c r="L839" s="78" t="e">
        <f aca="false">(K839+K840+K841+K842+K843+K844+K847+K848+K849+K850+K851+K852+K855+K856+K857+K858+K859+K860+K863+K864+K865+K866+K867+K868+K871+K872+K873+K874+K875+K876)/30</f>
        <v>#N/A</v>
      </c>
      <c r="M839" s="19" t="s">
        <v>636</v>
      </c>
      <c r="N839" s="36" t="s">
        <v>559</v>
      </c>
      <c r="O839" s="23"/>
    </row>
    <row r="840" customFormat="false" ht="26.25" hidden="false" customHeight="false" outlineLevel="0" collapsed="false">
      <c r="A840" s="17" t="e">
        <f aca="false">NA()</f>
        <v>#N/A</v>
      </c>
      <c r="B840" s="17" t="e">
        <f aca="false">NA()</f>
        <v>#N/A</v>
      </c>
      <c r="C840" s="17" t="e">
        <f aca="false">NA()</f>
        <v>#N/A</v>
      </c>
      <c r="F840" s="21"/>
      <c r="G840" s="65" t="s">
        <v>637</v>
      </c>
      <c r="H840" s="59" t="s">
        <v>487</v>
      </c>
      <c r="I840" s="26" t="n">
        <v>728</v>
      </c>
      <c r="J840" s="26" t="n">
        <v>728</v>
      </c>
      <c r="K840" s="23" t="e">
        <f aca="false">NA()</f>
        <v>#N/A</v>
      </c>
      <c r="L840" s="78"/>
      <c r="M840" s="21"/>
      <c r="N840" s="36" t="s">
        <v>559</v>
      </c>
      <c r="O840" s="23"/>
    </row>
    <row r="841" customFormat="false" ht="26.25" hidden="false" customHeight="false" outlineLevel="0" collapsed="false">
      <c r="A841" s="17" t="e">
        <f aca="false">NA()</f>
        <v>#N/A</v>
      </c>
      <c r="B841" s="17" t="e">
        <f aca="false">NA()</f>
        <v>#N/A</v>
      </c>
      <c r="C841" s="17" t="e">
        <f aca="false">NA()</f>
        <v>#N/A</v>
      </c>
      <c r="F841" s="21"/>
      <c r="G841" s="65" t="s">
        <v>345</v>
      </c>
      <c r="H841" s="59" t="s">
        <v>56</v>
      </c>
      <c r="I841" s="21" t="n">
        <v>4837.64</v>
      </c>
      <c r="J841" s="21" t="n">
        <v>4837.64</v>
      </c>
      <c r="K841" s="23" t="e">
        <f aca="false">NA()</f>
        <v>#N/A</v>
      </c>
      <c r="L841" s="78"/>
      <c r="M841" s="21"/>
      <c r="N841" s="36" t="s">
        <v>559</v>
      </c>
      <c r="O841" s="23"/>
    </row>
    <row r="842" customFormat="false" ht="26.25" hidden="false" customHeight="false" outlineLevel="0" collapsed="false">
      <c r="A842" s="17" t="e">
        <f aca="false">NA()</f>
        <v>#N/A</v>
      </c>
      <c r="B842" s="17" t="e">
        <f aca="false">NA()</f>
        <v>#N/A</v>
      </c>
      <c r="C842" s="17" t="e">
        <f aca="false">NA()</f>
        <v>#N/A</v>
      </c>
      <c r="F842" s="21"/>
      <c r="G842" s="65" t="s">
        <v>486</v>
      </c>
      <c r="H842" s="59" t="s">
        <v>487</v>
      </c>
      <c r="I842" s="29" t="n">
        <v>182</v>
      </c>
      <c r="J842" s="29" t="n">
        <v>182</v>
      </c>
      <c r="K842" s="23" t="e">
        <f aca="false">NA()</f>
        <v>#N/A</v>
      </c>
      <c r="L842" s="78"/>
      <c r="M842" s="21"/>
      <c r="N842" s="36" t="s">
        <v>559</v>
      </c>
      <c r="O842" s="23"/>
    </row>
    <row r="843" customFormat="false" ht="26.25" hidden="false" customHeight="false" outlineLevel="0" collapsed="false">
      <c r="A843" s="17" t="e">
        <f aca="false">NA()</f>
        <v>#N/A</v>
      </c>
      <c r="B843" s="17" t="e">
        <f aca="false">NA()</f>
        <v>#N/A</v>
      </c>
      <c r="C843" s="17" t="e">
        <f aca="false">NA()</f>
        <v>#N/A</v>
      </c>
      <c r="F843" s="21"/>
      <c r="G843" s="65" t="s">
        <v>493</v>
      </c>
      <c r="H843" s="59" t="s">
        <v>439</v>
      </c>
      <c r="I843" s="21" t="n">
        <v>156</v>
      </c>
      <c r="J843" s="21" t="n">
        <v>156</v>
      </c>
      <c r="K843" s="23" t="e">
        <f aca="false">NA()</f>
        <v>#N/A</v>
      </c>
      <c r="L843" s="78"/>
      <c r="M843" s="21"/>
      <c r="N843" s="36" t="s">
        <v>559</v>
      </c>
      <c r="O843" s="23"/>
    </row>
    <row r="844" customFormat="false" ht="15.75" hidden="false" customHeight="false" outlineLevel="0" collapsed="false">
      <c r="A844" s="17" t="e">
        <f aca="false">NA()</f>
        <v>#N/A</v>
      </c>
      <c r="B844" s="17" t="e">
        <f aca="false">NA()</f>
        <v>#N/A</v>
      </c>
      <c r="C844" s="17" t="e">
        <f aca="false">NA()</f>
        <v>#N/A</v>
      </c>
      <c r="F844" s="21"/>
      <c r="G844" s="79" t="s">
        <v>638</v>
      </c>
      <c r="H844" s="69" t="s">
        <v>449</v>
      </c>
      <c r="I844" s="21" t="n">
        <v>3521.8</v>
      </c>
      <c r="J844" s="21" t="n">
        <v>3521.8</v>
      </c>
      <c r="K844" s="23" t="e">
        <f aca="false">NA()</f>
        <v>#N/A</v>
      </c>
      <c r="L844" s="78"/>
      <c r="M844" s="21"/>
      <c r="N844" s="37" t="s">
        <v>639</v>
      </c>
      <c r="O844" s="23"/>
    </row>
    <row r="845" customFormat="false" ht="15.75" hidden="false" customHeight="false" outlineLevel="0" collapsed="false">
      <c r="A845" s="17" t="e">
        <f aca="false">NA()</f>
        <v>#N/A</v>
      </c>
      <c r="B845" s="17" t="e">
        <f aca="false">NA()</f>
        <v>#N/A</v>
      </c>
      <c r="C845" s="17" t="e">
        <f aca="false">NA()</f>
        <v>#N/A</v>
      </c>
      <c r="F845" s="32"/>
      <c r="G845" s="32"/>
      <c r="H845" s="32"/>
      <c r="I845" s="32"/>
      <c r="J845" s="32"/>
      <c r="K845" s="80"/>
      <c r="L845" s="78"/>
      <c r="M845" s="32"/>
      <c r="N845" s="32"/>
      <c r="O845" s="23"/>
    </row>
    <row r="846" customFormat="false" ht="77.25" hidden="false" customHeight="false" outlineLevel="0" collapsed="false">
      <c r="A846" s="17" t="e">
        <f aca="false">NA()</f>
        <v>#N/A</v>
      </c>
      <c r="B846" s="17" t="e">
        <f aca="false">NA()</f>
        <v>#N/A</v>
      </c>
      <c r="C846" s="17" t="e">
        <f aca="false">NA()</f>
        <v>#N/A</v>
      </c>
      <c r="F846" s="25" t="s">
        <v>640</v>
      </c>
      <c r="G846" s="19" t="s">
        <v>641</v>
      </c>
      <c r="H846" s="21"/>
      <c r="I846" s="21"/>
      <c r="J846" s="21"/>
      <c r="K846" s="22"/>
      <c r="L846" s="78"/>
      <c r="M846" s="21"/>
      <c r="N846" s="37"/>
      <c r="O846" s="23"/>
    </row>
    <row r="847" customFormat="false" ht="26.25" hidden="false" customHeight="false" outlineLevel="0" collapsed="false">
      <c r="A847" s="17" t="e">
        <f aca="false">NA()</f>
        <v>#N/A</v>
      </c>
      <c r="B847" s="17" t="e">
        <f aca="false">NA()</f>
        <v>#N/A</v>
      </c>
      <c r="C847" s="17" t="e">
        <f aca="false">NA()</f>
        <v>#N/A</v>
      </c>
      <c r="F847" s="21"/>
      <c r="G847" s="65" t="s">
        <v>484</v>
      </c>
      <c r="H847" s="59" t="s">
        <v>473</v>
      </c>
      <c r="I847" s="21" t="n">
        <v>52</v>
      </c>
      <c r="J847" s="21" t="n">
        <v>52</v>
      </c>
      <c r="K847" s="23" t="e">
        <f aca="false">NA()</f>
        <v>#N/A</v>
      </c>
      <c r="L847" s="78"/>
      <c r="M847" s="21"/>
      <c r="N847" s="36" t="s">
        <v>559</v>
      </c>
      <c r="O847" s="23"/>
    </row>
    <row r="848" customFormat="false" ht="26.25" hidden="false" customHeight="false" outlineLevel="0" collapsed="false">
      <c r="A848" s="17" t="e">
        <f aca="false">NA()</f>
        <v>#N/A</v>
      </c>
      <c r="B848" s="17" t="e">
        <f aca="false">NA()</f>
        <v>#N/A</v>
      </c>
      <c r="C848" s="17" t="e">
        <f aca="false">NA()</f>
        <v>#N/A</v>
      </c>
      <c r="F848" s="21"/>
      <c r="G848" s="65" t="s">
        <v>637</v>
      </c>
      <c r="H848" s="59" t="s">
        <v>487</v>
      </c>
      <c r="I848" s="26" t="n">
        <v>728</v>
      </c>
      <c r="J848" s="26" t="n">
        <v>728</v>
      </c>
      <c r="K848" s="23" t="e">
        <f aca="false">NA()</f>
        <v>#N/A</v>
      </c>
      <c r="L848" s="78"/>
      <c r="M848" s="21"/>
      <c r="N848" s="36" t="s">
        <v>559</v>
      </c>
      <c r="O848" s="23"/>
    </row>
    <row r="849" customFormat="false" ht="26.25" hidden="false" customHeight="false" outlineLevel="0" collapsed="false">
      <c r="A849" s="17" t="e">
        <f aca="false">NA()</f>
        <v>#N/A</v>
      </c>
      <c r="B849" s="17" t="e">
        <f aca="false">NA()</f>
        <v>#N/A</v>
      </c>
      <c r="C849" s="17" t="e">
        <f aca="false">NA()</f>
        <v>#N/A</v>
      </c>
      <c r="F849" s="21"/>
      <c r="G849" s="65" t="s">
        <v>345</v>
      </c>
      <c r="H849" s="59" t="s">
        <v>56</v>
      </c>
      <c r="I849" s="21" t="n">
        <v>5080.91</v>
      </c>
      <c r="J849" s="21" t="n">
        <v>5080.91</v>
      </c>
      <c r="K849" s="23" t="e">
        <f aca="false">NA()</f>
        <v>#N/A</v>
      </c>
      <c r="L849" s="78"/>
      <c r="M849" s="21"/>
      <c r="N849" s="36" t="s">
        <v>559</v>
      </c>
      <c r="O849" s="23"/>
    </row>
    <row r="850" customFormat="false" ht="26.25" hidden="false" customHeight="false" outlineLevel="0" collapsed="false">
      <c r="A850" s="17" t="e">
        <f aca="false">NA()</f>
        <v>#N/A</v>
      </c>
      <c r="B850" s="17" t="e">
        <f aca="false">NA()</f>
        <v>#N/A</v>
      </c>
      <c r="C850" s="17" t="e">
        <f aca="false">NA()</f>
        <v>#N/A</v>
      </c>
      <c r="F850" s="21"/>
      <c r="G850" s="65" t="s">
        <v>486</v>
      </c>
      <c r="H850" s="59" t="s">
        <v>487</v>
      </c>
      <c r="I850" s="29" t="n">
        <v>182</v>
      </c>
      <c r="J850" s="29" t="n">
        <v>182</v>
      </c>
      <c r="K850" s="23" t="e">
        <f aca="false">NA()</f>
        <v>#N/A</v>
      </c>
      <c r="L850" s="78"/>
      <c r="M850" s="21"/>
      <c r="N850" s="36" t="s">
        <v>559</v>
      </c>
      <c r="O850" s="23"/>
    </row>
    <row r="851" customFormat="false" ht="26.25" hidden="false" customHeight="false" outlineLevel="0" collapsed="false">
      <c r="A851" s="17" t="e">
        <f aca="false">NA()</f>
        <v>#N/A</v>
      </c>
      <c r="B851" s="17" t="e">
        <f aca="false">NA()</f>
        <v>#N/A</v>
      </c>
      <c r="C851" s="17" t="e">
        <f aca="false">NA()</f>
        <v>#N/A</v>
      </c>
      <c r="F851" s="21"/>
      <c r="G851" s="65" t="s">
        <v>493</v>
      </c>
      <c r="H851" s="59" t="s">
        <v>439</v>
      </c>
      <c r="I851" s="21" t="n">
        <v>116</v>
      </c>
      <c r="J851" s="21" t="n">
        <v>103</v>
      </c>
      <c r="K851" s="23" t="e">
        <f aca="false">NA()</f>
        <v>#N/A</v>
      </c>
      <c r="L851" s="78"/>
      <c r="M851" s="21" t="s">
        <v>642</v>
      </c>
      <c r="N851" s="36" t="s">
        <v>559</v>
      </c>
      <c r="O851" s="23"/>
    </row>
    <row r="852" customFormat="false" ht="15.75" hidden="false" customHeight="false" outlineLevel="0" collapsed="false">
      <c r="A852" s="17" t="e">
        <f aca="false">NA()</f>
        <v>#N/A</v>
      </c>
      <c r="B852" s="17" t="e">
        <f aca="false">NA()</f>
        <v>#N/A</v>
      </c>
      <c r="C852" s="17" t="e">
        <f aca="false">NA()</f>
        <v>#N/A</v>
      </c>
      <c r="F852" s="21"/>
      <c r="G852" s="79" t="s">
        <v>638</v>
      </c>
      <c r="H852" s="69" t="s">
        <v>449</v>
      </c>
      <c r="I852" s="21" t="n">
        <v>3698.9</v>
      </c>
      <c r="J852" s="21" t="n">
        <v>3698.9</v>
      </c>
      <c r="K852" s="23" t="e">
        <f aca="false">NA()</f>
        <v>#N/A</v>
      </c>
      <c r="L852" s="78"/>
      <c r="M852" s="21"/>
      <c r="N852" s="37" t="s">
        <v>639</v>
      </c>
      <c r="O852" s="23"/>
    </row>
    <row r="853" customFormat="false" ht="15.75" hidden="false" customHeight="false" outlineLevel="0" collapsed="false">
      <c r="A853" s="17" t="e">
        <f aca="false">NA()</f>
        <v>#N/A</v>
      </c>
      <c r="B853" s="17" t="e">
        <f aca="false">NA()</f>
        <v>#N/A</v>
      </c>
      <c r="C853" s="17" t="e">
        <f aca="false">NA()</f>
        <v>#N/A</v>
      </c>
      <c r="F853" s="32"/>
      <c r="G853" s="32"/>
      <c r="H853" s="32"/>
      <c r="I853" s="32"/>
      <c r="J853" s="32"/>
      <c r="K853" s="80"/>
      <c r="L853" s="78"/>
      <c r="M853" s="32"/>
      <c r="N853" s="32"/>
      <c r="O853" s="23"/>
    </row>
    <row r="854" customFormat="false" ht="77.25" hidden="false" customHeight="false" outlineLevel="0" collapsed="false">
      <c r="A854" s="17" t="e">
        <f aca="false">NA()</f>
        <v>#N/A</v>
      </c>
      <c r="B854" s="17" t="e">
        <f aca="false">NA()</f>
        <v>#N/A</v>
      </c>
      <c r="C854" s="17" t="e">
        <f aca="false">NA()</f>
        <v>#N/A</v>
      </c>
      <c r="F854" s="25" t="s">
        <v>643</v>
      </c>
      <c r="G854" s="19" t="s">
        <v>644</v>
      </c>
      <c r="H854" s="21"/>
      <c r="I854" s="21"/>
      <c r="J854" s="21"/>
      <c r="K854" s="22"/>
      <c r="L854" s="78"/>
      <c r="M854" s="21"/>
      <c r="N854" s="37"/>
      <c r="O854" s="23"/>
    </row>
    <row r="855" customFormat="false" ht="26.25" hidden="false" customHeight="false" outlineLevel="0" collapsed="false">
      <c r="A855" s="17" t="e">
        <f aca="false">NA()</f>
        <v>#N/A</v>
      </c>
      <c r="B855" s="17" t="e">
        <f aca="false">NA()</f>
        <v>#N/A</v>
      </c>
      <c r="C855" s="17" t="e">
        <f aca="false">NA()</f>
        <v>#N/A</v>
      </c>
      <c r="F855" s="21"/>
      <c r="G855" s="65" t="s">
        <v>484</v>
      </c>
      <c r="H855" s="59" t="s">
        <v>473</v>
      </c>
      <c r="I855" s="21" t="n">
        <v>52</v>
      </c>
      <c r="J855" s="21" t="n">
        <v>53</v>
      </c>
      <c r="K855" s="23" t="e">
        <f aca="false">NA()</f>
        <v>#N/A</v>
      </c>
      <c r="L855" s="78"/>
      <c r="M855" s="19" t="s">
        <v>636</v>
      </c>
      <c r="N855" s="36" t="s">
        <v>559</v>
      </c>
      <c r="O855" s="23"/>
    </row>
    <row r="856" customFormat="false" ht="26.25" hidden="false" customHeight="false" outlineLevel="0" collapsed="false">
      <c r="A856" s="17" t="e">
        <f aca="false">NA()</f>
        <v>#N/A</v>
      </c>
      <c r="B856" s="17" t="e">
        <f aca="false">NA()</f>
        <v>#N/A</v>
      </c>
      <c r="C856" s="17" t="e">
        <f aca="false">NA()</f>
        <v>#N/A</v>
      </c>
      <c r="F856" s="21"/>
      <c r="G856" s="65" t="s">
        <v>637</v>
      </c>
      <c r="H856" s="59" t="s">
        <v>487</v>
      </c>
      <c r="I856" s="26" t="n">
        <v>572</v>
      </c>
      <c r="J856" s="26" t="n">
        <v>583</v>
      </c>
      <c r="K856" s="23" t="e">
        <f aca="false">NA()</f>
        <v>#N/A</v>
      </c>
      <c r="L856" s="78"/>
      <c r="M856" s="21"/>
      <c r="N856" s="36" t="s">
        <v>559</v>
      </c>
      <c r="O856" s="23"/>
    </row>
    <row r="857" customFormat="false" ht="26.25" hidden="false" customHeight="false" outlineLevel="0" collapsed="false">
      <c r="A857" s="17" t="e">
        <f aca="false">NA()</f>
        <v>#N/A</v>
      </c>
      <c r="B857" s="17" t="e">
        <f aca="false">NA()</f>
        <v>#N/A</v>
      </c>
      <c r="C857" s="17" t="e">
        <f aca="false">NA()</f>
        <v>#N/A</v>
      </c>
      <c r="F857" s="21"/>
      <c r="G857" s="65" t="s">
        <v>345</v>
      </c>
      <c r="H857" s="59" t="s">
        <v>56</v>
      </c>
      <c r="I857" s="21" t="n">
        <v>4927.1</v>
      </c>
      <c r="J857" s="21" t="n">
        <v>4834.13</v>
      </c>
      <c r="K857" s="23" t="e">
        <f aca="false">NA()</f>
        <v>#N/A</v>
      </c>
      <c r="L857" s="78"/>
      <c r="M857" s="21"/>
      <c r="N857" s="36" t="s">
        <v>559</v>
      </c>
      <c r="O857" s="23"/>
    </row>
    <row r="858" customFormat="false" ht="26.25" hidden="false" customHeight="false" outlineLevel="0" collapsed="false">
      <c r="A858" s="17" t="e">
        <f aca="false">NA()</f>
        <v>#N/A</v>
      </c>
      <c r="B858" s="17" t="e">
        <f aca="false">NA()</f>
        <v>#N/A</v>
      </c>
      <c r="C858" s="17" t="e">
        <f aca="false">NA()</f>
        <v>#N/A</v>
      </c>
      <c r="F858" s="21"/>
      <c r="G858" s="65" t="s">
        <v>486</v>
      </c>
      <c r="H858" s="59" t="s">
        <v>487</v>
      </c>
      <c r="I858" s="29" t="n">
        <v>143</v>
      </c>
      <c r="J858" s="29" t="n">
        <v>146</v>
      </c>
      <c r="K858" s="23" t="e">
        <f aca="false">NA()</f>
        <v>#N/A</v>
      </c>
      <c r="L858" s="78"/>
      <c r="M858" s="21"/>
      <c r="N858" s="36" t="s">
        <v>559</v>
      </c>
      <c r="O858" s="23"/>
    </row>
    <row r="859" customFormat="false" ht="26.25" hidden="false" customHeight="false" outlineLevel="0" collapsed="false">
      <c r="A859" s="17" t="e">
        <f aca="false">NA()</f>
        <v>#N/A</v>
      </c>
      <c r="B859" s="17" t="e">
        <f aca="false">NA()</f>
        <v>#N/A</v>
      </c>
      <c r="C859" s="17" t="e">
        <f aca="false">NA()</f>
        <v>#N/A</v>
      </c>
      <c r="F859" s="21"/>
      <c r="G859" s="65" t="s">
        <v>493</v>
      </c>
      <c r="H859" s="59" t="s">
        <v>439</v>
      </c>
      <c r="I859" s="21" t="n">
        <v>92</v>
      </c>
      <c r="J859" s="21" t="n">
        <v>93</v>
      </c>
      <c r="K859" s="23" t="e">
        <f aca="false">NA()</f>
        <v>#N/A</v>
      </c>
      <c r="L859" s="78"/>
      <c r="M859" s="21" t="s">
        <v>642</v>
      </c>
      <c r="N859" s="36" t="s">
        <v>559</v>
      </c>
      <c r="O859" s="23"/>
    </row>
    <row r="860" customFormat="false" ht="15.75" hidden="false" customHeight="false" outlineLevel="0" collapsed="false">
      <c r="A860" s="17" t="e">
        <f aca="false">NA()</f>
        <v>#N/A</v>
      </c>
      <c r="B860" s="17" t="e">
        <f aca="false">NA()</f>
        <v>#N/A</v>
      </c>
      <c r="C860" s="17" t="e">
        <f aca="false">NA()</f>
        <v>#N/A</v>
      </c>
      <c r="F860" s="21"/>
      <c r="G860" s="79" t="s">
        <v>638</v>
      </c>
      <c r="H860" s="69" t="s">
        <v>449</v>
      </c>
      <c r="I860" s="21" t="n">
        <v>2818.3</v>
      </c>
      <c r="J860" s="21" t="n">
        <v>2818.3</v>
      </c>
      <c r="K860" s="23" t="e">
        <f aca="false">NA()</f>
        <v>#N/A</v>
      </c>
      <c r="L860" s="78"/>
      <c r="M860" s="21"/>
      <c r="N860" s="37" t="s">
        <v>639</v>
      </c>
      <c r="O860" s="23"/>
    </row>
    <row r="861" customFormat="false" ht="15.75" hidden="false" customHeight="false" outlineLevel="0" collapsed="false">
      <c r="A861" s="17" t="e">
        <f aca="false">NA()</f>
        <v>#N/A</v>
      </c>
      <c r="B861" s="17" t="e">
        <f aca="false">NA()</f>
        <v>#N/A</v>
      </c>
      <c r="C861" s="17" t="e">
        <f aca="false">NA()</f>
        <v>#N/A</v>
      </c>
      <c r="F861" s="32"/>
      <c r="G861" s="32"/>
      <c r="H861" s="32"/>
      <c r="I861" s="32"/>
      <c r="J861" s="32"/>
      <c r="K861" s="80"/>
      <c r="L861" s="78"/>
      <c r="M861" s="32"/>
      <c r="N861" s="32"/>
      <c r="O861" s="23"/>
    </row>
    <row r="862" customFormat="false" ht="77.25" hidden="false" customHeight="false" outlineLevel="0" collapsed="false">
      <c r="A862" s="17" t="e">
        <f aca="false">NA()</f>
        <v>#N/A</v>
      </c>
      <c r="B862" s="17" t="e">
        <f aca="false">NA()</f>
        <v>#N/A</v>
      </c>
      <c r="C862" s="17" t="e">
        <f aca="false">NA()</f>
        <v>#N/A</v>
      </c>
      <c r="F862" s="25" t="s">
        <v>645</v>
      </c>
      <c r="G862" s="19" t="s">
        <v>646</v>
      </c>
      <c r="H862" s="21"/>
      <c r="I862" s="21"/>
      <c r="J862" s="21"/>
      <c r="K862" s="22"/>
      <c r="L862" s="78"/>
      <c r="M862" s="21"/>
      <c r="N862" s="37"/>
      <c r="O862" s="23"/>
    </row>
    <row r="863" customFormat="false" ht="26.25" hidden="false" customHeight="false" outlineLevel="0" collapsed="false">
      <c r="A863" s="17" t="e">
        <f aca="false">NA()</f>
        <v>#N/A</v>
      </c>
      <c r="B863" s="17" t="e">
        <f aca="false">NA()</f>
        <v>#N/A</v>
      </c>
      <c r="C863" s="17" t="e">
        <f aca="false">NA()</f>
        <v>#N/A</v>
      </c>
      <c r="F863" s="21"/>
      <c r="G863" s="65" t="s">
        <v>484</v>
      </c>
      <c r="H863" s="59" t="s">
        <v>473</v>
      </c>
      <c r="I863" s="21" t="n">
        <v>52</v>
      </c>
      <c r="J863" s="21" t="n">
        <v>52</v>
      </c>
      <c r="K863" s="23" t="e">
        <f aca="false">NA()</f>
        <v>#N/A</v>
      </c>
      <c r="L863" s="78"/>
      <c r="M863" s="21"/>
      <c r="N863" s="36" t="s">
        <v>559</v>
      </c>
      <c r="O863" s="23"/>
    </row>
    <row r="864" customFormat="false" ht="26.25" hidden="false" customHeight="false" outlineLevel="0" collapsed="false">
      <c r="A864" s="17" t="e">
        <f aca="false">NA()</f>
        <v>#N/A</v>
      </c>
      <c r="B864" s="17" t="e">
        <f aca="false">NA()</f>
        <v>#N/A</v>
      </c>
      <c r="C864" s="17" t="e">
        <f aca="false">NA()</f>
        <v>#N/A</v>
      </c>
      <c r="F864" s="21"/>
      <c r="G864" s="65" t="s">
        <v>637</v>
      </c>
      <c r="H864" s="59" t="s">
        <v>487</v>
      </c>
      <c r="I864" s="26" t="n">
        <v>572</v>
      </c>
      <c r="J864" s="26" t="n">
        <v>572</v>
      </c>
      <c r="K864" s="23" t="e">
        <f aca="false">NA()</f>
        <v>#N/A</v>
      </c>
      <c r="L864" s="78"/>
      <c r="M864" s="21"/>
      <c r="N864" s="36" t="s">
        <v>559</v>
      </c>
      <c r="O864" s="23"/>
    </row>
    <row r="865" customFormat="false" ht="26.25" hidden="false" customHeight="false" outlineLevel="0" collapsed="false">
      <c r="A865" s="17" t="e">
        <f aca="false">NA()</f>
        <v>#N/A</v>
      </c>
      <c r="B865" s="17" t="e">
        <f aca="false">NA()</f>
        <v>#N/A</v>
      </c>
      <c r="C865" s="17" t="e">
        <f aca="false">NA()</f>
        <v>#N/A</v>
      </c>
      <c r="F865" s="21"/>
      <c r="G865" s="65" t="s">
        <v>345</v>
      </c>
      <c r="H865" s="59" t="s">
        <v>56</v>
      </c>
      <c r="I865" s="21" t="n">
        <v>4668.88</v>
      </c>
      <c r="J865" s="21" t="n">
        <v>4668.88</v>
      </c>
      <c r="K865" s="23" t="e">
        <f aca="false">NA()</f>
        <v>#N/A</v>
      </c>
      <c r="L865" s="78"/>
      <c r="M865" s="21"/>
      <c r="N865" s="36" t="s">
        <v>559</v>
      </c>
      <c r="O865" s="23"/>
    </row>
    <row r="866" customFormat="false" ht="26.25" hidden="false" customHeight="false" outlineLevel="0" collapsed="false">
      <c r="A866" s="17" t="e">
        <f aca="false">NA()</f>
        <v>#N/A</v>
      </c>
      <c r="B866" s="17" t="e">
        <f aca="false">NA()</f>
        <v>#N/A</v>
      </c>
      <c r="C866" s="17" t="e">
        <f aca="false">NA()</f>
        <v>#N/A</v>
      </c>
      <c r="F866" s="21"/>
      <c r="G866" s="65" t="s">
        <v>486</v>
      </c>
      <c r="H866" s="59" t="s">
        <v>487</v>
      </c>
      <c r="I866" s="29" t="n">
        <v>143</v>
      </c>
      <c r="J866" s="29" t="n">
        <v>143</v>
      </c>
      <c r="K866" s="23" t="e">
        <f aca="false">NA()</f>
        <v>#N/A</v>
      </c>
      <c r="L866" s="78"/>
      <c r="M866" s="21"/>
      <c r="N866" s="36" t="s">
        <v>559</v>
      </c>
      <c r="O866" s="23"/>
    </row>
    <row r="867" customFormat="false" ht="26.25" hidden="false" customHeight="false" outlineLevel="0" collapsed="false">
      <c r="A867" s="17" t="e">
        <f aca="false">NA()</f>
        <v>#N/A</v>
      </c>
      <c r="B867" s="17" t="e">
        <f aca="false">NA()</f>
        <v>#N/A</v>
      </c>
      <c r="C867" s="17" t="e">
        <f aca="false">NA()</f>
        <v>#N/A</v>
      </c>
      <c r="F867" s="21"/>
      <c r="G867" s="65" t="s">
        <v>493</v>
      </c>
      <c r="H867" s="59" t="s">
        <v>439</v>
      </c>
      <c r="I867" s="21" t="n">
        <v>91</v>
      </c>
      <c r="J867" s="21" t="n">
        <v>86</v>
      </c>
      <c r="K867" s="23" t="e">
        <f aca="false">NA()</f>
        <v>#N/A</v>
      </c>
      <c r="L867" s="78"/>
      <c r="M867" s="21" t="s">
        <v>647</v>
      </c>
      <c r="N867" s="36" t="s">
        <v>559</v>
      </c>
      <c r="O867" s="23"/>
    </row>
    <row r="868" customFormat="false" ht="15.75" hidden="false" customHeight="false" outlineLevel="0" collapsed="false">
      <c r="A868" s="17" t="e">
        <f aca="false">NA()</f>
        <v>#N/A</v>
      </c>
      <c r="B868" s="17" t="e">
        <f aca="false">NA()</f>
        <v>#N/A</v>
      </c>
      <c r="C868" s="17" t="e">
        <f aca="false">NA()</f>
        <v>#N/A</v>
      </c>
      <c r="F868" s="21"/>
      <c r="G868" s="79" t="s">
        <v>638</v>
      </c>
      <c r="H868" s="69" t="s">
        <v>449</v>
      </c>
      <c r="I868" s="21" t="n">
        <v>2670.6</v>
      </c>
      <c r="J868" s="21" t="n">
        <v>2670.6</v>
      </c>
      <c r="K868" s="23" t="e">
        <f aca="false">NA()</f>
        <v>#N/A</v>
      </c>
      <c r="L868" s="78"/>
      <c r="M868" s="21"/>
      <c r="N868" s="37" t="s">
        <v>639</v>
      </c>
      <c r="O868" s="23"/>
    </row>
    <row r="869" customFormat="false" ht="15.75" hidden="false" customHeight="false" outlineLevel="0" collapsed="false">
      <c r="A869" s="17" t="e">
        <f aca="false">NA()</f>
        <v>#N/A</v>
      </c>
      <c r="B869" s="17" t="e">
        <f aca="false">NA()</f>
        <v>#N/A</v>
      </c>
      <c r="C869" s="17" t="e">
        <f aca="false">NA()</f>
        <v>#N/A</v>
      </c>
      <c r="F869" s="32"/>
      <c r="G869" s="32"/>
      <c r="H869" s="32"/>
      <c r="I869" s="32"/>
      <c r="J869" s="32"/>
      <c r="K869" s="80"/>
      <c r="L869" s="78"/>
      <c r="M869" s="32"/>
      <c r="N869" s="32"/>
      <c r="O869" s="23"/>
    </row>
    <row r="870" customFormat="false" ht="77.25" hidden="false" customHeight="false" outlineLevel="0" collapsed="false">
      <c r="A870" s="17" t="e">
        <f aca="false">NA()</f>
        <v>#N/A</v>
      </c>
      <c r="B870" s="17" t="e">
        <f aca="false">NA()</f>
        <v>#N/A</v>
      </c>
      <c r="C870" s="17" t="e">
        <f aca="false">NA()</f>
        <v>#N/A</v>
      </c>
      <c r="F870" s="25" t="s">
        <v>648</v>
      </c>
      <c r="G870" s="19" t="s">
        <v>649</v>
      </c>
      <c r="H870" s="21"/>
      <c r="I870" s="21"/>
      <c r="J870" s="21"/>
      <c r="K870" s="22"/>
      <c r="L870" s="78"/>
      <c r="M870" s="21"/>
      <c r="N870" s="37"/>
      <c r="O870" s="23"/>
    </row>
    <row r="871" customFormat="false" ht="26.25" hidden="false" customHeight="false" outlineLevel="0" collapsed="false">
      <c r="A871" s="17" t="e">
        <f aca="false">NA()</f>
        <v>#N/A</v>
      </c>
      <c r="B871" s="17" t="e">
        <f aca="false">NA()</f>
        <v>#N/A</v>
      </c>
      <c r="C871" s="17" t="e">
        <f aca="false">NA()</f>
        <v>#N/A</v>
      </c>
      <c r="F871" s="21"/>
      <c r="G871" s="65" t="s">
        <v>484</v>
      </c>
      <c r="H871" s="59" t="s">
        <v>473</v>
      </c>
      <c r="I871" s="21" t="n">
        <v>52</v>
      </c>
      <c r="J871" s="21" t="n">
        <v>52</v>
      </c>
      <c r="K871" s="23" t="e">
        <f aca="false">NA()</f>
        <v>#N/A</v>
      </c>
      <c r="L871" s="78"/>
      <c r="M871" s="21"/>
      <c r="N871" s="36" t="s">
        <v>559</v>
      </c>
      <c r="O871" s="23"/>
    </row>
    <row r="872" customFormat="false" ht="26.25" hidden="false" customHeight="false" outlineLevel="0" collapsed="false">
      <c r="A872" s="17" t="e">
        <f aca="false">NA()</f>
        <v>#N/A</v>
      </c>
      <c r="B872" s="17" t="e">
        <f aca="false">NA()</f>
        <v>#N/A</v>
      </c>
      <c r="C872" s="17" t="e">
        <f aca="false">NA()</f>
        <v>#N/A</v>
      </c>
      <c r="F872" s="21"/>
      <c r="G872" s="65" t="s">
        <v>637</v>
      </c>
      <c r="H872" s="59" t="s">
        <v>487</v>
      </c>
      <c r="I872" s="26" t="n">
        <v>572</v>
      </c>
      <c r="J872" s="26" t="n">
        <v>572</v>
      </c>
      <c r="K872" s="23" t="e">
        <f aca="false">NA()</f>
        <v>#N/A</v>
      </c>
      <c r="L872" s="78"/>
      <c r="M872" s="21"/>
      <c r="N872" s="36" t="s">
        <v>559</v>
      </c>
      <c r="O872" s="23"/>
    </row>
    <row r="873" customFormat="false" ht="26.25" hidden="false" customHeight="false" outlineLevel="0" collapsed="false">
      <c r="A873" s="17" t="e">
        <f aca="false">NA()</f>
        <v>#N/A</v>
      </c>
      <c r="B873" s="17" t="e">
        <f aca="false">NA()</f>
        <v>#N/A</v>
      </c>
      <c r="C873" s="17" t="e">
        <f aca="false">NA()</f>
        <v>#N/A</v>
      </c>
      <c r="F873" s="21"/>
      <c r="G873" s="65" t="s">
        <v>345</v>
      </c>
      <c r="H873" s="59" t="s">
        <v>56</v>
      </c>
      <c r="I873" s="21" t="n">
        <v>5539.16</v>
      </c>
      <c r="J873" s="21" t="n">
        <v>5539.16</v>
      </c>
      <c r="K873" s="23" t="e">
        <f aca="false">NA()</f>
        <v>#N/A</v>
      </c>
      <c r="L873" s="78"/>
      <c r="M873" s="21"/>
      <c r="N873" s="36" t="s">
        <v>559</v>
      </c>
      <c r="O873" s="23"/>
    </row>
    <row r="874" customFormat="false" ht="26.25" hidden="false" customHeight="false" outlineLevel="0" collapsed="false">
      <c r="A874" s="17" t="e">
        <f aca="false">NA()</f>
        <v>#N/A</v>
      </c>
      <c r="B874" s="17" t="e">
        <f aca="false">NA()</f>
        <v>#N/A</v>
      </c>
      <c r="C874" s="17" t="e">
        <f aca="false">NA()</f>
        <v>#N/A</v>
      </c>
      <c r="F874" s="21"/>
      <c r="G874" s="65" t="s">
        <v>486</v>
      </c>
      <c r="H874" s="59" t="s">
        <v>487</v>
      </c>
      <c r="I874" s="29" t="n">
        <v>143</v>
      </c>
      <c r="J874" s="29" t="n">
        <v>143</v>
      </c>
      <c r="K874" s="23" t="e">
        <f aca="false">NA()</f>
        <v>#N/A</v>
      </c>
      <c r="L874" s="78"/>
      <c r="M874" s="21"/>
      <c r="N874" s="36" t="s">
        <v>559</v>
      </c>
      <c r="O874" s="23"/>
    </row>
    <row r="875" customFormat="false" ht="26.25" hidden="false" customHeight="false" outlineLevel="0" collapsed="false">
      <c r="A875" s="17" t="e">
        <f aca="false">NA()</f>
        <v>#N/A</v>
      </c>
      <c r="B875" s="17" t="e">
        <f aca="false">NA()</f>
        <v>#N/A</v>
      </c>
      <c r="C875" s="17" t="e">
        <f aca="false">NA()</f>
        <v>#N/A</v>
      </c>
      <c r="F875" s="21"/>
      <c r="G875" s="65" t="s">
        <v>493</v>
      </c>
      <c r="H875" s="59" t="s">
        <v>439</v>
      </c>
      <c r="I875" s="21" t="n">
        <v>62</v>
      </c>
      <c r="J875" s="21" t="n">
        <v>66</v>
      </c>
      <c r="K875" s="23" t="e">
        <f aca="false">NA()</f>
        <v>#N/A</v>
      </c>
      <c r="L875" s="78"/>
      <c r="M875" s="21"/>
      <c r="N875" s="36" t="s">
        <v>559</v>
      </c>
      <c r="O875" s="23"/>
    </row>
    <row r="876" customFormat="false" ht="15.75" hidden="false" customHeight="false" outlineLevel="0" collapsed="false">
      <c r="A876" s="17" t="e">
        <f aca="false">NA()</f>
        <v>#N/A</v>
      </c>
      <c r="B876" s="17" t="e">
        <f aca="false">NA()</f>
        <v>#N/A</v>
      </c>
      <c r="C876" s="17" t="e">
        <f aca="false">NA()</f>
        <v>#N/A</v>
      </c>
      <c r="F876" s="21"/>
      <c r="G876" s="79" t="s">
        <v>638</v>
      </c>
      <c r="H876" s="69" t="s">
        <v>449</v>
      </c>
      <c r="I876" s="21" t="n">
        <v>3168.4</v>
      </c>
      <c r="J876" s="21" t="n">
        <v>3168.4</v>
      </c>
      <c r="K876" s="23" t="e">
        <f aca="false">NA()</f>
        <v>#N/A</v>
      </c>
      <c r="L876" s="78"/>
      <c r="M876" s="21"/>
      <c r="N876" s="37" t="s">
        <v>639</v>
      </c>
      <c r="O876" s="23"/>
    </row>
  </sheetData>
  <mergeCells count="421"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6:O26"/>
    <mergeCell ref="F27:J27"/>
    <mergeCell ref="M27:N27"/>
    <mergeCell ref="O27:O40"/>
    <mergeCell ref="L28:L33"/>
    <mergeCell ref="F34:J34"/>
    <mergeCell ref="M34:N34"/>
    <mergeCell ref="L36:L40"/>
    <mergeCell ref="F42:O42"/>
    <mergeCell ref="F43:O43"/>
    <mergeCell ref="F44:J44"/>
    <mergeCell ref="M44:N44"/>
    <mergeCell ref="L45:L50"/>
    <mergeCell ref="O45:O57"/>
    <mergeCell ref="F51:J51"/>
    <mergeCell ref="M51:N51"/>
    <mergeCell ref="L53:L57"/>
    <mergeCell ref="F59:O59"/>
    <mergeCell ref="F60:O60"/>
    <mergeCell ref="F61:J61"/>
    <mergeCell ref="M61:N61"/>
    <mergeCell ref="L62:L67"/>
    <mergeCell ref="O62:O74"/>
    <mergeCell ref="F68:J68"/>
    <mergeCell ref="M68:N68"/>
    <mergeCell ref="L70:L74"/>
    <mergeCell ref="F76:O76"/>
    <mergeCell ref="F77:O77"/>
    <mergeCell ref="F78:J78"/>
    <mergeCell ref="M78:N78"/>
    <mergeCell ref="L79:L84"/>
    <mergeCell ref="O79:O91"/>
    <mergeCell ref="F85:J85"/>
    <mergeCell ref="M85:N85"/>
    <mergeCell ref="L87:L91"/>
    <mergeCell ref="F93:O93"/>
    <mergeCell ref="F94:O94"/>
    <mergeCell ref="F95:J95"/>
    <mergeCell ref="M95:N95"/>
    <mergeCell ref="L96:L101"/>
    <mergeCell ref="O96:O108"/>
    <mergeCell ref="F102:J102"/>
    <mergeCell ref="M102:N102"/>
    <mergeCell ref="L104:L108"/>
    <mergeCell ref="F110:O110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2:O712"/>
    <mergeCell ref="F713:J713"/>
    <mergeCell ref="M713:N713"/>
    <mergeCell ref="L714:L715"/>
    <mergeCell ref="O714:O715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809:O809"/>
    <mergeCell ref="F810:J810"/>
    <mergeCell ref="M810:N810"/>
    <mergeCell ref="L812:L820"/>
    <mergeCell ref="O812:O820"/>
    <mergeCell ref="F822:O822"/>
    <mergeCell ref="F823:J823"/>
    <mergeCell ref="M823:N823"/>
    <mergeCell ref="L824:L835"/>
    <mergeCell ref="O824:O876"/>
    <mergeCell ref="F837:J837"/>
    <mergeCell ref="M837:N837"/>
    <mergeCell ref="L839:L876"/>
  </mergeCells>
  <printOptions headings="false" gridLines="false" gridLinesSet="true" horizontalCentered="false" verticalCentered="false"/>
  <pageMargins left="0.708333333333333" right="0.275694444444444" top="0.747916666666667" bottom="0.747916666666667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O27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9.28"/>
    <col collapsed="false" customWidth="true" hidden="false" outlineLevel="0" max="2" min="2" style="0" width="31.7"/>
    <col collapsed="false" customWidth="true" hidden="false" outlineLevel="0" max="3" min="3" style="0" width="13.41"/>
    <col collapsed="false" customWidth="true" hidden="false" outlineLevel="0" max="4" min="4" style="0" width="16.13"/>
    <col collapsed="false" customWidth="true" hidden="false" outlineLevel="0" max="5" min="5" style="0" width="29.99"/>
    <col collapsed="false" customWidth="true" hidden="false" outlineLevel="0" max="6" min="6" style="0" width="11.42"/>
    <col collapsed="false" customWidth="true" hidden="false" outlineLevel="0" max="7" min="7" style="0" width="24.41"/>
    <col collapsed="false" customWidth="true" hidden="false" outlineLevel="0" max="8" min="8" style="0" width="17.85"/>
    <col collapsed="false" customWidth="true" hidden="false" outlineLevel="0" max="9" min="9" style="0" width="23.7"/>
    <col collapsed="false" customWidth="true" hidden="false" outlineLevel="0" max="10" min="10" style="0" width="31.28"/>
    <col collapsed="false" customWidth="true" hidden="false" outlineLevel="0" max="11" min="11" style="0" width="21.7"/>
    <col collapsed="false" customWidth="true" hidden="false" outlineLevel="0" max="12" min="12" style="0" width="24.28"/>
    <col collapsed="false" customWidth="true" hidden="false" outlineLevel="0" max="13" min="13" style="0" width="16.28"/>
    <col collapsed="false" customWidth="true" hidden="false" outlineLevel="0" max="15" min="14" style="81" width="9.14"/>
    <col collapsed="false" customWidth="true" hidden="false" outlineLevel="0" max="16" min="16" style="81" width="14.56"/>
    <col collapsed="false" customWidth="true" hidden="false" outlineLevel="0" max="223" min="17" style="81" width="9.14"/>
  </cols>
  <sheetData>
    <row r="1" customFormat="false" ht="15.75" hidden="false" customHeight="false" outlineLevel="0" collapsed="false">
      <c r="L1" s="82"/>
    </row>
    <row r="2" customFormat="false" ht="15.75" hidden="false" customHeight="false" outlineLevel="0" collapsed="false">
      <c r="L2" s="82"/>
    </row>
    <row r="3" customFormat="false" ht="15" hidden="false" customHeight="true" outlineLevel="0" collapsed="false">
      <c r="C3" s="83" t="s">
        <v>650</v>
      </c>
      <c r="D3" s="83"/>
      <c r="E3" s="83"/>
      <c r="F3" s="83"/>
      <c r="G3" s="83"/>
      <c r="H3" s="83"/>
      <c r="I3" s="83"/>
      <c r="J3" s="83"/>
      <c r="K3" s="83"/>
    </row>
    <row r="4" customFormat="false" ht="15" hidden="false" customHeight="true" outlineLevel="0" collapsed="false">
      <c r="C4" s="83"/>
      <c r="D4" s="83"/>
      <c r="E4" s="83"/>
      <c r="F4" s="83"/>
      <c r="G4" s="83"/>
      <c r="H4" s="83"/>
      <c r="I4" s="83"/>
      <c r="J4" s="83"/>
      <c r="K4" s="83"/>
    </row>
    <row r="5" customFormat="false" ht="15" hidden="false" customHeight="true" outlineLevel="0" collapsed="false">
      <c r="C5" s="83"/>
      <c r="D5" s="83"/>
      <c r="E5" s="83"/>
      <c r="F5" s="83"/>
      <c r="G5" s="83"/>
      <c r="H5" s="83"/>
      <c r="I5" s="83"/>
      <c r="J5" s="83"/>
      <c r="K5" s="83"/>
    </row>
    <row r="6" customFormat="false" ht="18.75" hidden="false" customHeight="false" outlineLevel="0" collapsed="false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customFormat="false" ht="150" hidden="false" customHeight="false" outlineLevel="0" collapsed="false">
      <c r="A7" s="85" t="s">
        <v>651</v>
      </c>
      <c r="B7" s="85" t="s">
        <v>652</v>
      </c>
      <c r="C7" s="85" t="s">
        <v>653</v>
      </c>
      <c r="D7" s="85" t="s">
        <v>654</v>
      </c>
      <c r="E7" s="86" t="s">
        <v>7</v>
      </c>
      <c r="F7" s="87" t="s">
        <v>8</v>
      </c>
      <c r="G7" s="87" t="s">
        <v>655</v>
      </c>
      <c r="H7" s="87" t="s">
        <v>656</v>
      </c>
      <c r="I7" s="87" t="s">
        <v>657</v>
      </c>
      <c r="J7" s="87" t="s">
        <v>658</v>
      </c>
      <c r="K7" s="87" t="s">
        <v>659</v>
      </c>
      <c r="L7" s="87" t="s">
        <v>660</v>
      </c>
      <c r="M7" s="87" t="s">
        <v>661</v>
      </c>
    </row>
    <row r="8" customFormat="false" ht="37.5" hidden="false" customHeight="true" outlineLevel="0" collapsed="false">
      <c r="A8" s="88" t="s">
        <v>662</v>
      </c>
      <c r="B8" s="89" t="s">
        <v>663</v>
      </c>
      <c r="C8" s="90" t="s">
        <v>2</v>
      </c>
      <c r="D8" s="91" t="s">
        <v>664</v>
      </c>
      <c r="E8" s="92" t="s">
        <v>20</v>
      </c>
      <c r="F8" s="93" t="s">
        <v>20</v>
      </c>
      <c r="G8" s="92" t="s">
        <v>665</v>
      </c>
      <c r="H8" s="92" t="s">
        <v>665</v>
      </c>
      <c r="I8" s="92" t="s">
        <v>20</v>
      </c>
      <c r="J8" s="92" t="s">
        <v>20</v>
      </c>
      <c r="K8" s="87"/>
      <c r="L8" s="91" t="s">
        <v>666</v>
      </c>
      <c r="M8" s="94" t="n">
        <f aca="false">(J9+J11+J13+J15+J16+J19)/6</f>
        <v>1</v>
      </c>
    </row>
    <row r="9" customFormat="false" ht="37.5" hidden="false" customHeight="false" outlineLevel="0" collapsed="false">
      <c r="A9" s="88"/>
      <c r="B9" s="89"/>
      <c r="C9" s="90"/>
      <c r="D9" s="91" t="s">
        <v>667</v>
      </c>
      <c r="E9" s="86" t="s">
        <v>668</v>
      </c>
      <c r="F9" s="95" t="s">
        <v>669</v>
      </c>
      <c r="G9" s="87" t="n">
        <v>347</v>
      </c>
      <c r="H9" s="87" t="n">
        <v>347</v>
      </c>
      <c r="I9" s="96" t="n">
        <f aca="false">H9/G9</f>
        <v>1</v>
      </c>
      <c r="J9" s="96" t="n">
        <f aca="false">I9</f>
        <v>1</v>
      </c>
      <c r="K9" s="97"/>
      <c r="L9" s="91" t="s">
        <v>666</v>
      </c>
      <c r="M9" s="94"/>
    </row>
    <row r="10" customFormat="false" ht="37.5" hidden="false" customHeight="true" outlineLevel="0" collapsed="false">
      <c r="A10" s="88"/>
      <c r="B10" s="89" t="s">
        <v>663</v>
      </c>
      <c r="C10" s="90" t="s">
        <v>2</v>
      </c>
      <c r="D10" s="91" t="s">
        <v>664</v>
      </c>
      <c r="E10" s="92" t="s">
        <v>20</v>
      </c>
      <c r="F10" s="93" t="s">
        <v>20</v>
      </c>
      <c r="G10" s="92" t="s">
        <v>20</v>
      </c>
      <c r="H10" s="92" t="s">
        <v>665</v>
      </c>
      <c r="I10" s="96" t="s">
        <v>20</v>
      </c>
      <c r="J10" s="96" t="s">
        <v>20</v>
      </c>
      <c r="K10" s="87"/>
      <c r="L10" s="91" t="s">
        <v>666</v>
      </c>
      <c r="M10" s="94"/>
    </row>
    <row r="11" customFormat="false" ht="37.5" hidden="false" customHeight="false" outlineLevel="0" collapsed="false">
      <c r="A11" s="88"/>
      <c r="B11" s="89"/>
      <c r="C11" s="90"/>
      <c r="D11" s="91" t="s">
        <v>667</v>
      </c>
      <c r="E11" s="86" t="s">
        <v>670</v>
      </c>
      <c r="F11" s="95" t="s">
        <v>669</v>
      </c>
      <c r="G11" s="87" t="n">
        <v>155</v>
      </c>
      <c r="H11" s="87" t="n">
        <v>155</v>
      </c>
      <c r="I11" s="96" t="n">
        <f aca="false">H11/G11</f>
        <v>1</v>
      </c>
      <c r="J11" s="96" t="n">
        <f aca="false">I11</f>
        <v>1</v>
      </c>
      <c r="K11" s="97"/>
      <c r="L11" s="91" t="s">
        <v>666</v>
      </c>
      <c r="M11" s="94"/>
    </row>
    <row r="12" customFormat="false" ht="37.5" hidden="false" customHeight="true" outlineLevel="0" collapsed="false">
      <c r="A12" s="88"/>
      <c r="B12" s="89" t="s">
        <v>663</v>
      </c>
      <c r="C12" s="90" t="s">
        <v>2</v>
      </c>
      <c r="D12" s="91" t="s">
        <v>664</v>
      </c>
      <c r="E12" s="92" t="s">
        <v>20</v>
      </c>
      <c r="F12" s="93" t="s">
        <v>20</v>
      </c>
      <c r="G12" s="92" t="s">
        <v>665</v>
      </c>
      <c r="H12" s="92" t="s">
        <v>665</v>
      </c>
      <c r="I12" s="96" t="s">
        <v>20</v>
      </c>
      <c r="J12" s="96" t="s">
        <v>20</v>
      </c>
      <c r="K12" s="87"/>
      <c r="L12" s="91" t="s">
        <v>666</v>
      </c>
      <c r="M12" s="94"/>
    </row>
    <row r="13" customFormat="false" ht="37.5" hidden="false" customHeight="false" outlineLevel="0" collapsed="false">
      <c r="A13" s="88"/>
      <c r="B13" s="89"/>
      <c r="C13" s="90"/>
      <c r="D13" s="91" t="s">
        <v>667</v>
      </c>
      <c r="E13" s="86" t="s">
        <v>671</v>
      </c>
      <c r="F13" s="95" t="s">
        <v>669</v>
      </c>
      <c r="G13" s="87" t="n">
        <v>68</v>
      </c>
      <c r="H13" s="87" t="n">
        <v>68</v>
      </c>
      <c r="I13" s="96" t="n">
        <f aca="false">H13/G13</f>
        <v>1</v>
      </c>
      <c r="J13" s="96" t="n">
        <f aca="false">I13</f>
        <v>1</v>
      </c>
      <c r="K13" s="97"/>
      <c r="L13" s="91" t="s">
        <v>666</v>
      </c>
      <c r="M13" s="94"/>
    </row>
    <row r="14" customFormat="false" ht="43.5" hidden="false" customHeight="true" outlineLevel="0" collapsed="false">
      <c r="A14" s="88"/>
      <c r="B14" s="89" t="s">
        <v>663</v>
      </c>
      <c r="C14" s="90" t="s">
        <v>2</v>
      </c>
      <c r="D14" s="91" t="s">
        <v>664</v>
      </c>
      <c r="E14" s="92" t="s">
        <v>20</v>
      </c>
      <c r="F14" s="93" t="s">
        <v>20</v>
      </c>
      <c r="G14" s="92" t="s">
        <v>665</v>
      </c>
      <c r="H14" s="92" t="s">
        <v>665</v>
      </c>
      <c r="I14" s="96" t="s">
        <v>20</v>
      </c>
      <c r="J14" s="96" t="s">
        <v>20</v>
      </c>
      <c r="K14" s="92"/>
      <c r="L14" s="91" t="s">
        <v>666</v>
      </c>
      <c r="M14" s="94"/>
    </row>
    <row r="15" customFormat="false" ht="82.5" hidden="false" customHeight="true" outlineLevel="0" collapsed="false">
      <c r="A15" s="88"/>
      <c r="B15" s="89"/>
      <c r="C15" s="90"/>
      <c r="D15" s="91" t="s">
        <v>667</v>
      </c>
      <c r="E15" s="86" t="s">
        <v>672</v>
      </c>
      <c r="F15" s="95" t="s">
        <v>669</v>
      </c>
      <c r="G15" s="92" t="n">
        <v>15</v>
      </c>
      <c r="H15" s="92" t="n">
        <v>15</v>
      </c>
      <c r="I15" s="96" t="n">
        <f aca="false">H15/G15</f>
        <v>1</v>
      </c>
      <c r="J15" s="96" t="n">
        <f aca="false">I15</f>
        <v>1</v>
      </c>
      <c r="K15" s="97"/>
      <c r="L15" s="91" t="s">
        <v>666</v>
      </c>
      <c r="M15" s="94"/>
    </row>
    <row r="16" customFormat="false" ht="112.5" hidden="false" customHeight="true" outlineLevel="0" collapsed="false">
      <c r="A16" s="88"/>
      <c r="B16" s="89" t="s">
        <v>673</v>
      </c>
      <c r="C16" s="90" t="s">
        <v>674</v>
      </c>
      <c r="D16" s="91" t="s">
        <v>664</v>
      </c>
      <c r="E16" s="87" t="s">
        <v>675</v>
      </c>
      <c r="F16" s="93" t="s">
        <v>676</v>
      </c>
      <c r="G16" s="92" t="n">
        <v>0</v>
      </c>
      <c r="H16" s="92" t="n">
        <v>0</v>
      </c>
      <c r="I16" s="96" t="n">
        <v>1</v>
      </c>
      <c r="J16" s="98" t="n">
        <f aca="false">(I16+I17+I18)/3</f>
        <v>1</v>
      </c>
      <c r="K16" s="95"/>
      <c r="L16" s="91" t="s">
        <v>666</v>
      </c>
      <c r="M16" s="94"/>
    </row>
    <row r="17" customFormat="false" ht="94.5" hidden="false" customHeight="true" outlineLevel="0" collapsed="false">
      <c r="A17" s="88"/>
      <c r="B17" s="89"/>
      <c r="C17" s="90"/>
      <c r="D17" s="91" t="s">
        <v>664</v>
      </c>
      <c r="E17" s="87" t="s">
        <v>677</v>
      </c>
      <c r="F17" s="93" t="s">
        <v>676</v>
      </c>
      <c r="G17" s="92" t="n">
        <v>0</v>
      </c>
      <c r="H17" s="92" t="n">
        <v>0</v>
      </c>
      <c r="I17" s="96" t="n">
        <v>1</v>
      </c>
      <c r="J17" s="98"/>
      <c r="K17" s="95"/>
      <c r="L17" s="91" t="s">
        <v>666</v>
      </c>
      <c r="M17" s="94"/>
    </row>
    <row r="18" customFormat="false" ht="37.5" hidden="false" customHeight="false" outlineLevel="0" collapsed="false">
      <c r="A18" s="88"/>
      <c r="B18" s="89"/>
      <c r="C18" s="90"/>
      <c r="D18" s="91" t="s">
        <v>667</v>
      </c>
      <c r="E18" s="92" t="s">
        <v>678</v>
      </c>
      <c r="F18" s="93" t="s">
        <v>679</v>
      </c>
      <c r="G18" s="92" t="n">
        <v>70</v>
      </c>
      <c r="H18" s="99" t="n">
        <v>70</v>
      </c>
      <c r="I18" s="96" t="n">
        <v>1</v>
      </c>
      <c r="J18" s="98"/>
      <c r="K18" s="97"/>
      <c r="L18" s="91" t="s">
        <v>666</v>
      </c>
      <c r="M18" s="94"/>
    </row>
    <row r="19" s="102" customFormat="true" ht="78" hidden="false" customHeight="true" outlineLevel="0" collapsed="false">
      <c r="A19" s="88"/>
      <c r="B19" s="100" t="s">
        <v>680</v>
      </c>
      <c r="C19" s="101" t="s">
        <v>674</v>
      </c>
      <c r="D19" s="91" t="s">
        <v>664</v>
      </c>
      <c r="E19" s="87" t="s">
        <v>675</v>
      </c>
      <c r="F19" s="93" t="s">
        <v>676</v>
      </c>
      <c r="G19" s="92" t="n">
        <v>0</v>
      </c>
      <c r="H19" s="92" t="n">
        <v>0</v>
      </c>
      <c r="I19" s="96" t="n">
        <v>1</v>
      </c>
      <c r="J19" s="98" t="n">
        <f aca="false">(I19+I20+I21)/3</f>
        <v>1</v>
      </c>
      <c r="K19" s="95"/>
      <c r="L19" s="91" t="s">
        <v>666</v>
      </c>
      <c r="M19" s="94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</row>
    <row r="20" s="102" customFormat="true" ht="118.5" hidden="false" customHeight="true" outlineLevel="0" collapsed="false">
      <c r="A20" s="88"/>
      <c r="B20" s="100"/>
      <c r="C20" s="101"/>
      <c r="D20" s="91" t="s">
        <v>664</v>
      </c>
      <c r="E20" s="87" t="s">
        <v>677</v>
      </c>
      <c r="F20" s="93" t="s">
        <v>676</v>
      </c>
      <c r="G20" s="92" t="n">
        <v>0</v>
      </c>
      <c r="H20" s="92" t="n">
        <v>0</v>
      </c>
      <c r="I20" s="96" t="n">
        <v>1</v>
      </c>
      <c r="J20" s="98"/>
      <c r="K20" s="95"/>
      <c r="L20" s="91" t="s">
        <v>666</v>
      </c>
      <c r="M20" s="94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</row>
    <row r="21" s="102" customFormat="true" ht="318.75" hidden="false" customHeight="true" outlineLevel="0" collapsed="false">
      <c r="A21" s="88"/>
      <c r="B21" s="100"/>
      <c r="C21" s="101"/>
      <c r="D21" s="103" t="s">
        <v>667</v>
      </c>
      <c r="E21" s="101" t="s">
        <v>678</v>
      </c>
      <c r="F21" s="104" t="s">
        <v>679</v>
      </c>
      <c r="G21" s="92" t="n">
        <v>45</v>
      </c>
      <c r="H21" s="92" t="n">
        <v>45</v>
      </c>
      <c r="I21" s="96" t="n">
        <f aca="false">H21/G21</f>
        <v>1</v>
      </c>
      <c r="J21" s="98"/>
      <c r="K21" s="88"/>
      <c r="L21" s="103" t="s">
        <v>666</v>
      </c>
      <c r="M21" s="94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</row>
    <row r="22" customFormat="false" ht="18.75" hidden="false" customHeight="false" outlineLevel="0" collapsed="false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105"/>
    </row>
    <row r="23" customFormat="false" ht="18.75" hidden="false" customHeight="false" outlineLevel="0" collapsed="false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105"/>
    </row>
    <row r="24" customFormat="false" ht="18.75" hidden="false" customHeight="true" outlineLevel="0" collapsed="false">
      <c r="A24" s="84"/>
      <c r="B24" s="106" t="s">
        <v>681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5"/>
    </row>
    <row r="25" customFormat="false" ht="18.75" hidden="false" customHeight="true" outlineLevel="0" collapsed="false">
      <c r="A25" s="107" t="s">
        <v>682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customFormat="false" ht="16.5" hidden="false" customHeight="false" outlineLevel="0" collapsed="false">
      <c r="B26" s="108" t="s">
        <v>683</v>
      </c>
      <c r="M26" s="109"/>
    </row>
    <row r="27" customFormat="false" ht="15" hidden="false" customHeight="false" outlineLevel="0" collapsed="false">
      <c r="M27" s="109"/>
    </row>
  </sheetData>
  <mergeCells count="19">
    <mergeCell ref="C3:K5"/>
    <mergeCell ref="A8:A21"/>
    <mergeCell ref="B8:B9"/>
    <mergeCell ref="C8:C9"/>
    <mergeCell ref="M8:M21"/>
    <mergeCell ref="B10:B11"/>
    <mergeCell ref="C10:C11"/>
    <mergeCell ref="B12:B13"/>
    <mergeCell ref="C12:C13"/>
    <mergeCell ref="B14:B15"/>
    <mergeCell ref="C14:C15"/>
    <mergeCell ref="B16:B18"/>
    <mergeCell ref="C16:C18"/>
    <mergeCell ref="J16:J18"/>
    <mergeCell ref="B19:B21"/>
    <mergeCell ref="C19:C21"/>
    <mergeCell ref="J19:J21"/>
    <mergeCell ref="B24:L24"/>
    <mergeCell ref="A25:M25"/>
  </mergeCells>
  <printOptions headings="false" gridLines="false" gridLinesSet="true" horizontalCentered="true" verticalCentered="false"/>
  <pageMargins left="0.315277777777778" right="0.315277777777778" top="0.354166666666667" bottom="0.157638888888889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2006-09-16T07:00:00Z</dcterms:created>
  <dc:creator/>
  <dc:description/>
  <dc:language>ru-RU</dc:language>
  <cp:lastModifiedBy/>
  <dcterms:modified xsi:type="dcterms:W3CDTF">2025-01-16T12:44:39Z</dcterms:modified>
  <cp:revision>0</cp:revision>
  <dc:subject/>
  <dc:title/>
</cp:coreProperties>
</file>