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1022\Desktop\Отчет МП 2020\"/>
    </mc:Choice>
  </mc:AlternateContent>
  <xr:revisionPtr revIDLastSave="0" documentId="13_ncr:1_{0A635668-51A1-434A-9A4B-A2DE8798C3D8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средства бюджет" sheetId="12" r:id="rId1"/>
  </sheets>
  <definedNames>
    <definedName name="_xlnm._FilterDatabase" localSheetId="0" hidden="1">'средства бюджет'!$A$8:$M$278</definedName>
    <definedName name="_xlnm.Print_Area" localSheetId="0">'средства бюджет'!$A$1:$N$278</definedName>
  </definedNames>
  <calcPr calcId="191029"/>
</workbook>
</file>

<file path=xl/calcChain.xml><?xml version="1.0" encoding="utf-8"?>
<calcChain xmlns="http://schemas.openxmlformats.org/spreadsheetml/2006/main">
  <c r="K13" i="12" l="1"/>
  <c r="K14" i="12"/>
  <c r="K233" i="12"/>
  <c r="L247" i="12"/>
  <c r="L215" i="12"/>
  <c r="L156" i="12"/>
  <c r="L138" i="12"/>
  <c r="L91" i="12"/>
  <c r="L85" i="12"/>
  <c r="L61" i="12"/>
  <c r="L37" i="12"/>
  <c r="L17" i="12"/>
  <c r="K47" i="12" l="1"/>
  <c r="K48" i="12"/>
  <c r="K49" i="12"/>
  <c r="K50" i="12"/>
  <c r="J50" i="12"/>
  <c r="J48" i="12"/>
  <c r="J49" i="12"/>
  <c r="K45" i="12" l="1"/>
  <c r="K125" i="12"/>
  <c r="J125" i="12"/>
  <c r="K127" i="12"/>
  <c r="J127" i="12"/>
  <c r="K153" i="12"/>
  <c r="J153" i="12"/>
  <c r="K147" i="12"/>
  <c r="J147" i="12"/>
  <c r="K72" i="12"/>
  <c r="K73" i="12"/>
  <c r="K74" i="12"/>
  <c r="K71" i="12"/>
  <c r="J72" i="12"/>
  <c r="J73" i="12"/>
  <c r="J74" i="12"/>
  <c r="J71" i="12"/>
  <c r="L89" i="12"/>
  <c r="K87" i="12"/>
  <c r="J87" i="12"/>
  <c r="L153" i="12" l="1"/>
  <c r="L87" i="12"/>
  <c r="K257" i="12" l="1"/>
  <c r="K258" i="12"/>
  <c r="K259" i="12"/>
  <c r="K260" i="12"/>
  <c r="J260" i="12"/>
  <c r="J259" i="12"/>
  <c r="J258" i="12"/>
  <c r="J257" i="12"/>
  <c r="L263" i="12"/>
  <c r="K261" i="12"/>
  <c r="J261" i="12"/>
  <c r="L261" i="12" l="1"/>
  <c r="J255" i="12"/>
  <c r="K267" i="12"/>
  <c r="J267" i="12"/>
  <c r="L267" i="12" l="1"/>
  <c r="J249" i="12"/>
  <c r="K161" i="12"/>
  <c r="K162" i="12"/>
  <c r="K163" i="12"/>
  <c r="K164" i="12"/>
  <c r="J164" i="12"/>
  <c r="J163" i="12"/>
  <c r="J162" i="12"/>
  <c r="J161" i="12"/>
  <c r="J159" i="12" s="1"/>
  <c r="K159" i="12" l="1"/>
  <c r="L159" i="12" s="1"/>
  <c r="L132" i="12" l="1"/>
  <c r="L103" i="12"/>
  <c r="L227" i="12"/>
  <c r="L199" i="12"/>
  <c r="L149" i="12"/>
  <c r="K234" i="12" l="1"/>
  <c r="K235" i="12"/>
  <c r="K236" i="12"/>
  <c r="J234" i="12"/>
  <c r="J235" i="12"/>
  <c r="J236" i="12"/>
  <c r="J233" i="12"/>
  <c r="K237" i="12"/>
  <c r="J237" i="12"/>
  <c r="K203" i="12"/>
  <c r="K204" i="12"/>
  <c r="K205" i="12"/>
  <c r="K206" i="12"/>
  <c r="J206" i="12"/>
  <c r="J205" i="12"/>
  <c r="J204" i="12"/>
  <c r="J203" i="12"/>
  <c r="K213" i="12"/>
  <c r="J213" i="12"/>
  <c r="L213" i="12" l="1"/>
  <c r="L235" i="12"/>
  <c r="K221" i="12"/>
  <c r="K222" i="12"/>
  <c r="K223" i="12"/>
  <c r="K224" i="12"/>
  <c r="J224" i="12"/>
  <c r="J223" i="12"/>
  <c r="J222" i="12"/>
  <c r="J221" i="12"/>
  <c r="L221" i="12" l="1"/>
  <c r="K105" i="12"/>
  <c r="K99" i="12"/>
  <c r="K95" i="12"/>
  <c r="K96" i="12"/>
  <c r="K97" i="12"/>
  <c r="K98" i="12"/>
  <c r="K33" i="12"/>
  <c r="K15" i="12"/>
  <c r="K93" i="12" l="1"/>
  <c r="J14" i="12"/>
  <c r="J13" i="12"/>
  <c r="J12" i="12"/>
  <c r="K39" i="12"/>
  <c r="J39" i="12"/>
  <c r="J33" i="12"/>
  <c r="J11" i="12"/>
  <c r="J9" i="12" l="1"/>
  <c r="J47" i="12"/>
  <c r="J45" i="12" s="1"/>
  <c r="K63" i="12"/>
  <c r="J63" i="12"/>
  <c r="K57" i="12"/>
  <c r="J57" i="12"/>
  <c r="K51" i="12"/>
  <c r="J51" i="12"/>
  <c r="K75" i="12"/>
  <c r="K69" i="12"/>
  <c r="J75" i="12"/>
  <c r="L77" i="12"/>
  <c r="L79" i="12"/>
  <c r="L80" i="12"/>
  <c r="J98" i="12"/>
  <c r="J97" i="12"/>
  <c r="J96" i="12"/>
  <c r="J95" i="12"/>
  <c r="J105" i="12"/>
  <c r="J99" i="12"/>
  <c r="J93" i="12" l="1"/>
  <c r="L75" i="12"/>
  <c r="J69" i="12"/>
  <c r="K81" i="12"/>
  <c r="J81" i="12"/>
  <c r="L14" i="12" l="1"/>
  <c r="L18" i="12"/>
  <c r="L19" i="12"/>
  <c r="L20" i="12"/>
  <c r="L25" i="12"/>
  <c r="L30" i="12"/>
  <c r="L31" i="12"/>
  <c r="L32" i="12"/>
  <c r="L42" i="12"/>
  <c r="L43" i="12"/>
  <c r="L51" i="12"/>
  <c r="L53" i="12"/>
  <c r="L57" i="12"/>
  <c r="L59" i="12"/>
  <c r="L69" i="12"/>
  <c r="L71" i="12"/>
  <c r="L73" i="12"/>
  <c r="L74" i="12"/>
  <c r="L81" i="12"/>
  <c r="L83" i="12"/>
  <c r="L93" i="12"/>
  <c r="L95" i="12"/>
  <c r="L97" i="12"/>
  <c r="L98" i="12"/>
  <c r="L99" i="12"/>
  <c r="L101" i="12"/>
  <c r="L104" i="12"/>
  <c r="L105" i="12"/>
  <c r="L107" i="12"/>
  <c r="L109" i="12"/>
  <c r="L110" i="12"/>
  <c r="L113" i="12"/>
  <c r="L115" i="12"/>
  <c r="L116" i="12"/>
  <c r="L119" i="12"/>
  <c r="L131" i="12"/>
  <c r="L133" i="12"/>
  <c r="L134" i="12"/>
  <c r="L137" i="12"/>
  <c r="L139" i="12"/>
  <c r="L140" i="12"/>
  <c r="L143" i="12"/>
  <c r="L145" i="12"/>
  <c r="L146" i="12"/>
  <c r="L167" i="12"/>
  <c r="L173" i="12"/>
  <c r="L179" i="12"/>
  <c r="L181" i="12"/>
  <c r="L191" i="12"/>
  <c r="L193" i="12"/>
  <c r="L209" i="12"/>
  <c r="L211" i="12"/>
  <c r="L245" i="12"/>
  <c r="J126" i="12"/>
  <c r="J128" i="12"/>
  <c r="J278" i="12" s="1"/>
  <c r="K243" i="12"/>
  <c r="J243" i="12"/>
  <c r="K231" i="12"/>
  <c r="L233" i="12"/>
  <c r="J231" i="12"/>
  <c r="K225" i="12"/>
  <c r="J225" i="12"/>
  <c r="K219" i="12"/>
  <c r="K207" i="12"/>
  <c r="J207" i="12"/>
  <c r="J186" i="12"/>
  <c r="K186" i="12"/>
  <c r="L47" i="12"/>
  <c r="K12" i="12"/>
  <c r="K11" i="12"/>
  <c r="L11" i="12" s="1"/>
  <c r="K187" i="12"/>
  <c r="K277" i="12" s="1"/>
  <c r="J187" i="12"/>
  <c r="J277" i="12" s="1"/>
  <c r="K185" i="12"/>
  <c r="K275" i="12" s="1"/>
  <c r="J185" i="12"/>
  <c r="J275" i="12" s="1"/>
  <c r="K189" i="12"/>
  <c r="J189" i="12"/>
  <c r="K128" i="12"/>
  <c r="K278" i="12" s="1"/>
  <c r="K126" i="12"/>
  <c r="L126" i="12" s="1"/>
  <c r="K141" i="12"/>
  <c r="J141" i="12"/>
  <c r="K135" i="12"/>
  <c r="J135" i="12"/>
  <c r="K129" i="12"/>
  <c r="J129" i="12"/>
  <c r="K177" i="12"/>
  <c r="J177" i="12"/>
  <c r="K171" i="12"/>
  <c r="J171" i="12"/>
  <c r="J165" i="12"/>
  <c r="K165" i="12"/>
  <c r="K117" i="12"/>
  <c r="J117" i="12"/>
  <c r="K111" i="12"/>
  <c r="J111" i="12"/>
  <c r="J15" i="12"/>
  <c r="J21" i="12"/>
  <c r="K21" i="12"/>
  <c r="J27" i="12"/>
  <c r="K27" i="12"/>
  <c r="L39" i="12"/>
  <c r="L147" i="12"/>
  <c r="J201" i="12"/>
  <c r="J195" i="12"/>
  <c r="K195" i="12"/>
  <c r="J276" i="12" l="1"/>
  <c r="K276" i="12"/>
  <c r="L225" i="12"/>
  <c r="K183" i="12"/>
  <c r="L177" i="12"/>
  <c r="L207" i="12"/>
  <c r="L203" i="12"/>
  <c r="L195" i="12"/>
  <c r="L189" i="12"/>
  <c r="L185" i="12"/>
  <c r="L141" i="12"/>
  <c r="J123" i="12"/>
  <c r="L27" i="12"/>
  <c r="L21" i="12"/>
  <c r="L12" i="12"/>
  <c r="L125" i="12"/>
  <c r="L135" i="12"/>
  <c r="L129" i="12"/>
  <c r="L117" i="12"/>
  <c r="L111" i="12"/>
  <c r="L243" i="12"/>
  <c r="L231" i="12"/>
  <c r="L205" i="12"/>
  <c r="K201" i="12"/>
  <c r="L201" i="12" s="1"/>
  <c r="L165" i="12"/>
  <c r="L171" i="12"/>
  <c r="J183" i="12"/>
  <c r="L45" i="12"/>
  <c r="L127" i="12"/>
  <c r="L15" i="12"/>
  <c r="J219" i="12"/>
  <c r="L219" i="12" s="1"/>
  <c r="L187" i="12"/>
  <c r="L161" i="12"/>
  <c r="L163" i="12"/>
  <c r="L128" i="12"/>
  <c r="K123" i="12"/>
  <c r="K9" i="12"/>
  <c r="L13" i="12"/>
  <c r="L257" i="12" l="1"/>
  <c r="K255" i="12"/>
  <c r="L255" i="12" s="1"/>
  <c r="L183" i="12"/>
  <c r="L123" i="12"/>
  <c r="L275" i="12"/>
  <c r="L278" i="12"/>
  <c r="J273" i="12"/>
  <c r="L277" i="12"/>
  <c r="L276" i="12"/>
  <c r="L9" i="12"/>
  <c r="K273" i="12"/>
  <c r="L251" i="12" l="1"/>
  <c r="K249" i="12"/>
  <c r="L249" i="12" s="1"/>
  <c r="L273" i="12"/>
</calcChain>
</file>

<file path=xl/sharedStrings.xml><?xml version="1.0" encoding="utf-8"?>
<sst xmlns="http://schemas.openxmlformats.org/spreadsheetml/2006/main" count="380" uniqueCount="83">
  <si>
    <t>Приложение №2</t>
  </si>
  <si>
    <t>Статус</t>
  </si>
  <si>
    <t>Наименование мунципальной программы, подпрограммы муниципальной  программы</t>
  </si>
  <si>
    <t>Источники финансирования</t>
  </si>
  <si>
    <t>Процент исполнения, %</t>
  </si>
  <si>
    <t>январь - март</t>
  </si>
  <si>
    <t>январь - июнь</t>
  </si>
  <si>
    <t>январь-сентябрь</t>
  </si>
  <si>
    <t>значение на конец года</t>
  </si>
  <si>
    <t>план</t>
  </si>
  <si>
    <t>факт</t>
  </si>
  <si>
    <t>Муниципальная программа</t>
  </si>
  <si>
    <t xml:space="preserve">Всего                    </t>
  </si>
  <si>
    <t xml:space="preserve">в том числе:             </t>
  </si>
  <si>
    <t xml:space="preserve"> </t>
  </si>
  <si>
    <t>федеральный бюджет</t>
  </si>
  <si>
    <t xml:space="preserve">краевой бюджет           </t>
  </si>
  <si>
    <t xml:space="preserve">внебюджетные  источники                 </t>
  </si>
  <si>
    <t>Подпрограмма 1</t>
  </si>
  <si>
    <t xml:space="preserve"> "Развитие дошкольного, общего и дополнительного образования".</t>
  </si>
  <si>
    <t>Подпрограмма 2</t>
  </si>
  <si>
    <t xml:space="preserve"> «Выявление и сопровождение одаренных детей»</t>
  </si>
  <si>
    <t>Подпрограмма 3</t>
  </si>
  <si>
    <t xml:space="preserve">федеральный бюджет    </t>
  </si>
  <si>
    <t>Подпрограмма 4</t>
  </si>
  <si>
    <t xml:space="preserve">федеральный бюджет </t>
  </si>
  <si>
    <t>Подпрограмма 5</t>
  </si>
  <si>
    <t xml:space="preserve"> «Обеспечение реализации муниципальной программы и прочие мероприятия в области образования» 
</t>
  </si>
  <si>
    <t xml:space="preserve">Всего         </t>
  </si>
  <si>
    <t xml:space="preserve">в том числе:  </t>
  </si>
  <si>
    <t>краевой бюджет</t>
  </si>
  <si>
    <t>Развитие земельных и имущественных отношений</t>
  </si>
  <si>
    <t xml:space="preserve">внебюджетные  источники  </t>
  </si>
  <si>
    <t>Обеспечение реализации программы и прочие мероприятия</t>
  </si>
  <si>
    <t xml:space="preserve">федеральный бюджет  </t>
  </si>
  <si>
    <t>внебюджетные  источники</t>
  </si>
  <si>
    <t>федеральный   бюджет</t>
  </si>
  <si>
    <t xml:space="preserve">Подпрограмма  1  </t>
  </si>
  <si>
    <t>«Развитие детско-юношеского спорта и системы подготовки спортивного резерва»</t>
  </si>
  <si>
    <t xml:space="preserve">«Развитие массовых видов спорта среди детей и подростков в системе подготовки спортивного резерва» </t>
  </si>
  <si>
    <t>«Управление развитием отрасли физической культуры и спорта»</t>
  </si>
  <si>
    <t>"Сохранение культурного наследия"</t>
  </si>
  <si>
    <t>"Поддержка искусства и народного творчества"</t>
  </si>
  <si>
    <t>"Обеспечений условий реализации программы и прочие мероприятия"</t>
  </si>
  <si>
    <t>"Развитие архивного дела в городе Шарыпово"</t>
  </si>
  <si>
    <t xml:space="preserve">Реформирование и модернизация жилищно-коммунального хозяйства и повышение энергетической эффективности муниципального образования «город Шарыпово Красноярского края» </t>
  </si>
  <si>
    <t>Обеспечение реализации муниципальной программы и прочие мероприятия</t>
  </si>
  <si>
    <t>Отдельные мероприятия в рамках муниципальной программы</t>
  </si>
  <si>
    <t xml:space="preserve">Муниципальная программа  </t>
  </si>
  <si>
    <t>"Развитие инвестиционной деятельности малого и среднего предпринимательства на территории муниципального образования гроода Шарыпово"</t>
  </si>
  <si>
    <t>Развитие субъектов малого и среднего предпринимательства в городе Шарыпово</t>
  </si>
  <si>
    <t>Управление муниципальными финансами муниципального образования город Шарыпово</t>
  </si>
  <si>
    <t>Всего по муниципальным программам</t>
  </si>
  <si>
    <t>«Вовлечение молодежи города Шарыпово в социальную практику»</t>
  </si>
  <si>
    <t>«Патриотическое воспитание молодежи города Шарыпово»</t>
  </si>
  <si>
    <t xml:space="preserve">"Развитие образования" 
муниципального образования "город Шарыпово"
Красноярского края 
</t>
  </si>
  <si>
    <t>Управление муниципальным имуществом муниципального образования город Шарыпово Красноярского края                     </t>
  </si>
  <si>
    <t xml:space="preserve">«Молодежь города Шарыпово в XXI  веке </t>
  </si>
  <si>
    <t xml:space="preserve">«Развитие физической культуры и спорта в городе Шарыпово»   </t>
  </si>
  <si>
    <t>Формирование здорового образа  жизни через развитие массовой физической культуры и спорта</t>
  </si>
  <si>
    <t xml:space="preserve">"Развитие культуры" </t>
  </si>
  <si>
    <t xml:space="preserve">«Энергосбережение и повышение энергетической эффективности в муниципальном образовании «город Шарыпово Красноярского края»» </t>
  </si>
  <si>
    <t xml:space="preserve">«Организация проведения работ (услуг) по благоустройству города» </t>
  </si>
  <si>
    <t xml:space="preserve">«Обеспечение реализации программы и прочие мероприятия» </t>
  </si>
  <si>
    <t>«Развитие транспортной системы муниципального образования «город Шарыпово Красноярского края»</t>
  </si>
  <si>
    <t>«Обеспечение сохранности, модернизация и развитие сети автомобильных дорог»</t>
  </si>
  <si>
    <t>Управление муниципальным долгом города Шарыпово</t>
  </si>
  <si>
    <t>«Повышение безопасности дорожного движения»</t>
  </si>
  <si>
    <t xml:space="preserve">«Предупреждение, спасение, помощь населению муниципального образования «город  Шарыпово Красноярского края» в чрезвычайных ситуациях» </t>
  </si>
  <si>
    <t xml:space="preserve"> «Развитие в городе Шарыпово системы отдыха, оздо-ровления и занятости детей»</t>
  </si>
  <si>
    <t>"Обеспечение безопасности населения, профилактика угроз терроризма и экстремизма на территории муниципального образования "город Шарыпово Красноярского края"</t>
  </si>
  <si>
    <t>Формирование современной городской среды</t>
  </si>
  <si>
    <t>Обеспечение доступным и комфортным жильем жителей муниципального образования города Шарыпово Красноярского края"</t>
  </si>
  <si>
    <t>Обеспечение жильем молодых семей в городе Шарыпово</t>
  </si>
  <si>
    <t>Обеспечение жилыми помещениями детей-сирот и детей, оставшихся без попечения родителей, лиц из числа детей-сирот, оставшихся без попечения роддителей</t>
  </si>
  <si>
    <t>тыс.рублей</t>
  </si>
  <si>
    <t>"Гармонизация межнациональных отношений на территории муниципальноог боразования город Шарыпово"</t>
  </si>
  <si>
    <t>"Профилактика безнадзорности и правонарушений несовершеннолетних, алкоголизма, наркомании, табакокурения и потребления психоактивных веществ"</t>
  </si>
  <si>
    <t>средства бюджета городского округа</t>
  </si>
  <si>
    <t xml:space="preserve">Использование бюджетных ассигнований бюджета городского округа города Шарыпово и иных средств на реализацию муниципальных  программм </t>
  </si>
  <si>
    <t>2020 год</t>
  </si>
  <si>
    <t>"Поддержка социально ориентированных некоммерческих организаций муниципальноог образования города Шарыпово"</t>
  </si>
  <si>
    <t xml:space="preserve">Защита от черезвычайных ситуаций природного и техногенного характера и обеспечение безопасности населения муниципального образования "город Шарыпово Красноярского края"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</si>
</sst>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165" fontId="0" fillId="0" borderId="0" xfId="0" applyNumberFormat="1"/>
    <xf numFmtId="164" fontId="2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center" wrapText="1"/>
    </xf>
    <xf numFmtId="164" fontId="9" fillId="0" borderId="1" xfId="0" applyNumberFormat="1" applyFont="1" applyBorder="1" applyAlignment="1"/>
    <xf numFmtId="16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9" fillId="0" borderId="0" xfId="0" applyFont="1"/>
    <xf numFmtId="0" fontId="9" fillId="0" borderId="1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vertical="center" wrapText="1"/>
    </xf>
    <xf numFmtId="165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165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" xfId="0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2" fontId="9" fillId="0" borderId="1" xfId="0" applyNumberFormat="1" applyFont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center" wrapText="1"/>
    </xf>
    <xf numFmtId="0" fontId="9" fillId="0" borderId="1" xfId="0" applyFont="1" applyBorder="1"/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vertical="center" wrapText="1"/>
    </xf>
    <xf numFmtId="164" fontId="9" fillId="2" borderId="1" xfId="0" applyNumberFormat="1" applyFont="1" applyFill="1" applyBorder="1" applyAlignment="1"/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5" fontId="9" fillId="2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0"/>
  <sheetViews>
    <sheetView tabSelected="1" view="pageBreakPreview" zoomScale="93" zoomScaleNormal="100" zoomScaleSheetLayoutView="93" workbookViewId="0">
      <selection activeCell="K117" sqref="K117"/>
    </sheetView>
  </sheetViews>
  <sheetFormatPr defaultRowHeight="12.75" x14ac:dyDescent="0.2"/>
  <cols>
    <col min="1" max="1" width="16.28515625" customWidth="1"/>
    <col min="2" max="2" width="29.7109375" customWidth="1"/>
    <col min="3" max="3" width="27.28515625" customWidth="1"/>
    <col min="4" max="9" width="6.5703125" hidden="1" customWidth="1"/>
    <col min="10" max="10" width="10.5703125" customWidth="1"/>
    <col min="11" max="11" width="10.7109375" customWidth="1"/>
    <col min="12" max="12" width="11.7109375" customWidth="1"/>
  </cols>
  <sheetData>
    <row r="1" spans="1:13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96" t="s">
        <v>0</v>
      </c>
      <c r="L1" s="96"/>
      <c r="M1" s="2"/>
    </row>
    <row r="2" spans="1:13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19"/>
      <c r="L2" s="19"/>
      <c r="M2" s="2"/>
    </row>
    <row r="3" spans="1:13" ht="28.5" customHeight="1" x14ac:dyDescent="0.25">
      <c r="A3" s="97" t="s">
        <v>79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2"/>
    </row>
    <row r="4" spans="1:13" ht="15.7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"/>
    </row>
    <row r="5" spans="1:13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80" t="s">
        <v>75</v>
      </c>
      <c r="L5" s="80"/>
      <c r="M5" s="2"/>
    </row>
    <row r="6" spans="1:13" ht="17.25" customHeight="1" x14ac:dyDescent="0.2">
      <c r="A6" s="108" t="s">
        <v>1</v>
      </c>
      <c r="B6" s="108" t="s">
        <v>2</v>
      </c>
      <c r="C6" s="108" t="s">
        <v>3</v>
      </c>
      <c r="D6" s="103" t="s">
        <v>80</v>
      </c>
      <c r="E6" s="107"/>
      <c r="F6" s="107"/>
      <c r="G6" s="107"/>
      <c r="H6" s="107"/>
      <c r="I6" s="107"/>
      <c r="J6" s="107"/>
      <c r="K6" s="104"/>
      <c r="L6" s="98" t="s">
        <v>4</v>
      </c>
      <c r="M6" s="2"/>
    </row>
    <row r="7" spans="1:13" ht="12.75" customHeight="1" x14ac:dyDescent="0.2">
      <c r="A7" s="108"/>
      <c r="B7" s="108"/>
      <c r="C7" s="108"/>
      <c r="D7" s="103" t="s">
        <v>5</v>
      </c>
      <c r="E7" s="104"/>
      <c r="F7" s="103" t="s">
        <v>6</v>
      </c>
      <c r="G7" s="104"/>
      <c r="H7" s="103" t="s">
        <v>7</v>
      </c>
      <c r="I7" s="104"/>
      <c r="J7" s="105" t="s">
        <v>8</v>
      </c>
      <c r="K7" s="106"/>
      <c r="L7" s="99"/>
      <c r="M7" s="2"/>
    </row>
    <row r="8" spans="1:13" x14ac:dyDescent="0.2">
      <c r="A8" s="108"/>
      <c r="B8" s="108"/>
      <c r="C8" s="108"/>
      <c r="D8" s="15" t="s">
        <v>9</v>
      </c>
      <c r="E8" s="15" t="s">
        <v>10</v>
      </c>
      <c r="F8" s="15" t="s">
        <v>9</v>
      </c>
      <c r="G8" s="15" t="s">
        <v>10</v>
      </c>
      <c r="H8" s="15" t="s">
        <v>9</v>
      </c>
      <c r="I8" s="15" t="s">
        <v>10</v>
      </c>
      <c r="J8" s="3" t="s">
        <v>9</v>
      </c>
      <c r="K8" s="3" t="s">
        <v>10</v>
      </c>
      <c r="L8" s="100"/>
      <c r="M8" s="2"/>
    </row>
    <row r="9" spans="1:13" ht="13.5" customHeight="1" x14ac:dyDescent="0.2">
      <c r="A9" s="91" t="s">
        <v>11</v>
      </c>
      <c r="B9" s="91" t="s">
        <v>55</v>
      </c>
      <c r="C9" s="18" t="s">
        <v>12</v>
      </c>
      <c r="D9" s="101"/>
      <c r="E9" s="102"/>
      <c r="F9" s="101"/>
      <c r="G9" s="102"/>
      <c r="H9" s="101"/>
      <c r="I9" s="102"/>
      <c r="J9" s="29">
        <f>J11+J12+J13+J14</f>
        <v>893719.5</v>
      </c>
      <c r="K9" s="29">
        <f>K11+K12+K13+K14</f>
        <v>846310.71999999986</v>
      </c>
      <c r="L9" s="13">
        <f>+K9/J9*100</f>
        <v>94.69534009272482</v>
      </c>
      <c r="M9" s="23"/>
    </row>
    <row r="10" spans="1:13" ht="14.25" x14ac:dyDescent="0.2">
      <c r="A10" s="91"/>
      <c r="B10" s="91"/>
      <c r="C10" s="18" t="s">
        <v>13</v>
      </c>
      <c r="D10" s="16"/>
      <c r="E10" s="16"/>
      <c r="F10" s="16"/>
      <c r="G10" s="16"/>
      <c r="H10" s="16"/>
      <c r="I10" s="16"/>
      <c r="J10" s="30"/>
      <c r="K10" s="30"/>
      <c r="L10" s="13" t="s">
        <v>14</v>
      </c>
      <c r="M10" s="23"/>
    </row>
    <row r="11" spans="1:13" ht="14.25" x14ac:dyDescent="0.2">
      <c r="A11" s="91"/>
      <c r="B11" s="91"/>
      <c r="C11" s="18" t="s">
        <v>15</v>
      </c>
      <c r="D11" s="18"/>
      <c r="E11" s="18"/>
      <c r="F11" s="18"/>
      <c r="G11" s="18"/>
      <c r="H11" s="18"/>
      <c r="I11" s="18"/>
      <c r="J11" s="31">
        <f>+J17+J23+J29+J35+J41</f>
        <v>19049.599999999999</v>
      </c>
      <c r="K11" s="31">
        <f>+K17+K23+K29+K35+K41</f>
        <v>17587.400000000001</v>
      </c>
      <c r="L11" s="13">
        <f t="shared" ref="L11:L80" si="0">+K11/J11*100</f>
        <v>92.324248278179084</v>
      </c>
      <c r="M11" s="23"/>
    </row>
    <row r="12" spans="1:13" ht="14.25" x14ac:dyDescent="0.2">
      <c r="A12" s="91"/>
      <c r="B12" s="91"/>
      <c r="C12" s="18" t="s">
        <v>16</v>
      </c>
      <c r="D12" s="18"/>
      <c r="E12" s="18"/>
      <c r="F12" s="18"/>
      <c r="G12" s="18"/>
      <c r="H12" s="18"/>
      <c r="I12" s="18"/>
      <c r="J12" s="31">
        <f>+J18+J24+J30+J42+J36</f>
        <v>534078.30000000005</v>
      </c>
      <c r="K12" s="31">
        <f>+K18+K24+K30+K36+K42</f>
        <v>532244.19999999995</v>
      </c>
      <c r="L12" s="13">
        <f t="shared" si="0"/>
        <v>99.656585935058573</v>
      </c>
      <c r="M12" s="23"/>
    </row>
    <row r="13" spans="1:13" ht="25.5" x14ac:dyDescent="0.2">
      <c r="A13" s="91"/>
      <c r="B13" s="91"/>
      <c r="C13" s="18" t="s">
        <v>78</v>
      </c>
      <c r="D13" s="18"/>
      <c r="E13" s="18"/>
      <c r="F13" s="18"/>
      <c r="G13" s="18"/>
      <c r="H13" s="18"/>
      <c r="I13" s="18"/>
      <c r="J13" s="31">
        <f>+J19+J25+J43+J31+J37</f>
        <v>283812.69999999995</v>
      </c>
      <c r="K13" s="31">
        <f>+K19+K25+K43+K31+K37</f>
        <v>274493.3</v>
      </c>
      <c r="L13" s="13">
        <f t="shared" si="0"/>
        <v>96.716355540115032</v>
      </c>
      <c r="M13" s="23"/>
    </row>
    <row r="14" spans="1:13" ht="15" x14ac:dyDescent="0.25">
      <c r="A14" s="91"/>
      <c r="B14" s="91"/>
      <c r="C14" s="18" t="s">
        <v>17</v>
      </c>
      <c r="D14" s="18"/>
      <c r="E14" s="18"/>
      <c r="F14" s="18"/>
      <c r="G14" s="18"/>
      <c r="H14" s="18"/>
      <c r="I14" s="18"/>
      <c r="J14" s="32">
        <f>+J20+J26+J32+J38+J44</f>
        <v>56778.9</v>
      </c>
      <c r="K14" s="69">
        <f>+K20+K26+K32+K38+K44</f>
        <v>21985.82</v>
      </c>
      <c r="L14" s="13">
        <f t="shared" si="0"/>
        <v>38.72181391326707</v>
      </c>
      <c r="M14" s="23"/>
    </row>
    <row r="15" spans="1:13" ht="13.5" customHeight="1" x14ac:dyDescent="0.2">
      <c r="A15" s="84" t="s">
        <v>18</v>
      </c>
      <c r="B15" s="84" t="s">
        <v>19</v>
      </c>
      <c r="C15" s="17" t="s">
        <v>12</v>
      </c>
      <c r="D15" s="17"/>
      <c r="E15" s="17"/>
      <c r="F15" s="17"/>
      <c r="G15" s="17"/>
      <c r="H15" s="17"/>
      <c r="I15" s="17"/>
      <c r="J15" s="33">
        <f>J17+J18+J19+J20</f>
        <v>834345.1</v>
      </c>
      <c r="K15" s="33">
        <f>K17+K18+K19+K20</f>
        <v>788522.3899999999</v>
      </c>
      <c r="L15" s="13">
        <f t="shared" si="0"/>
        <v>94.507942816467661</v>
      </c>
      <c r="M15" s="23"/>
    </row>
    <row r="16" spans="1:13" ht="15" x14ac:dyDescent="0.2">
      <c r="A16" s="85"/>
      <c r="B16" s="85"/>
      <c r="C16" s="17" t="s">
        <v>13</v>
      </c>
      <c r="D16" s="17"/>
      <c r="E16" s="17"/>
      <c r="F16" s="17"/>
      <c r="G16" s="17"/>
      <c r="H16" s="17"/>
      <c r="I16" s="17"/>
      <c r="J16" s="33"/>
      <c r="K16" s="33"/>
      <c r="L16" s="13"/>
      <c r="M16" s="23"/>
    </row>
    <row r="17" spans="1:13" ht="15" x14ac:dyDescent="0.2">
      <c r="A17" s="85"/>
      <c r="B17" s="85"/>
      <c r="C17" s="17" t="s">
        <v>15</v>
      </c>
      <c r="D17" s="17"/>
      <c r="E17" s="17"/>
      <c r="F17" s="17"/>
      <c r="G17" s="17"/>
      <c r="H17" s="17"/>
      <c r="I17" s="17"/>
      <c r="J17" s="33">
        <v>19049.599999999999</v>
      </c>
      <c r="K17" s="33">
        <v>17587.400000000001</v>
      </c>
      <c r="L17" s="13">
        <f t="shared" si="0"/>
        <v>92.324248278179084</v>
      </c>
      <c r="M17" s="23"/>
    </row>
    <row r="18" spans="1:13" ht="15" x14ac:dyDescent="0.2">
      <c r="A18" s="85"/>
      <c r="B18" s="85"/>
      <c r="C18" s="17" t="s">
        <v>16</v>
      </c>
      <c r="D18" s="17"/>
      <c r="E18" s="17"/>
      <c r="F18" s="17"/>
      <c r="G18" s="17"/>
      <c r="H18" s="17"/>
      <c r="I18" s="17"/>
      <c r="J18" s="33">
        <v>522351.3</v>
      </c>
      <c r="K18" s="33">
        <v>520596.1</v>
      </c>
      <c r="L18" s="13">
        <f t="shared" si="0"/>
        <v>99.663980926246381</v>
      </c>
      <c r="M18" s="23"/>
    </row>
    <row r="19" spans="1:13" ht="25.5" x14ac:dyDescent="0.2">
      <c r="A19" s="85"/>
      <c r="B19" s="85"/>
      <c r="C19" s="17" t="s">
        <v>78</v>
      </c>
      <c r="D19" s="17"/>
      <c r="E19" s="17"/>
      <c r="F19" s="17"/>
      <c r="G19" s="17"/>
      <c r="H19" s="17"/>
      <c r="I19" s="17"/>
      <c r="J19" s="33">
        <v>236776.8</v>
      </c>
      <c r="K19" s="33">
        <v>228795.7</v>
      </c>
      <c r="L19" s="13">
        <f t="shared" si="0"/>
        <v>96.629272800375716</v>
      </c>
      <c r="M19" s="23"/>
    </row>
    <row r="20" spans="1:13" ht="15" x14ac:dyDescent="0.2">
      <c r="A20" s="85"/>
      <c r="B20" s="85"/>
      <c r="C20" s="17" t="s">
        <v>17</v>
      </c>
      <c r="D20" s="17"/>
      <c r="E20" s="17"/>
      <c r="F20" s="17"/>
      <c r="G20" s="17"/>
      <c r="H20" s="17"/>
      <c r="I20" s="17"/>
      <c r="J20" s="33">
        <v>56167.4</v>
      </c>
      <c r="K20" s="68">
        <v>21543.19</v>
      </c>
      <c r="L20" s="13">
        <f t="shared" si="0"/>
        <v>38.355327111456106</v>
      </c>
      <c r="M20" s="23"/>
    </row>
    <row r="21" spans="1:13" ht="15.75" customHeight="1" x14ac:dyDescent="0.2">
      <c r="A21" s="84" t="s">
        <v>20</v>
      </c>
      <c r="B21" s="84" t="s">
        <v>21</v>
      </c>
      <c r="C21" s="17" t="s">
        <v>12</v>
      </c>
      <c r="D21" s="17"/>
      <c r="E21" s="17"/>
      <c r="F21" s="17"/>
      <c r="G21" s="17"/>
      <c r="H21" s="17"/>
      <c r="I21" s="17"/>
      <c r="J21" s="33">
        <f>J25</f>
        <v>50</v>
      </c>
      <c r="K21" s="33">
        <f>K25</f>
        <v>46</v>
      </c>
      <c r="L21" s="13">
        <f t="shared" si="0"/>
        <v>92</v>
      </c>
      <c r="M21" s="23"/>
    </row>
    <row r="22" spans="1:13" ht="15" x14ac:dyDescent="0.2">
      <c r="A22" s="85"/>
      <c r="B22" s="85"/>
      <c r="C22" s="17" t="s">
        <v>13</v>
      </c>
      <c r="D22" s="17"/>
      <c r="E22" s="17"/>
      <c r="F22" s="17"/>
      <c r="G22" s="17"/>
      <c r="H22" s="17"/>
      <c r="I22" s="17"/>
      <c r="J22" s="33"/>
      <c r="K22" s="33"/>
      <c r="L22" s="13"/>
      <c r="M22" s="23"/>
    </row>
    <row r="23" spans="1:13" ht="15" x14ac:dyDescent="0.2">
      <c r="A23" s="85"/>
      <c r="B23" s="85"/>
      <c r="C23" s="17" t="s">
        <v>15</v>
      </c>
      <c r="D23" s="17"/>
      <c r="E23" s="17"/>
      <c r="F23" s="17"/>
      <c r="G23" s="17"/>
      <c r="H23" s="17"/>
      <c r="I23" s="17"/>
      <c r="J23" s="33"/>
      <c r="K23" s="33"/>
      <c r="L23" s="13"/>
      <c r="M23" s="23"/>
    </row>
    <row r="24" spans="1:13" ht="15" x14ac:dyDescent="0.2">
      <c r="A24" s="85"/>
      <c r="B24" s="85"/>
      <c r="C24" s="17" t="s">
        <v>16</v>
      </c>
      <c r="D24" s="17"/>
      <c r="E24" s="17"/>
      <c r="F24" s="17"/>
      <c r="G24" s="17"/>
      <c r="H24" s="17"/>
      <c r="I24" s="17"/>
      <c r="J24" s="33"/>
      <c r="K24" s="33"/>
      <c r="L24" s="13"/>
      <c r="M24" s="23"/>
    </row>
    <row r="25" spans="1:13" ht="25.5" x14ac:dyDescent="0.2">
      <c r="A25" s="85"/>
      <c r="B25" s="85"/>
      <c r="C25" s="27" t="s">
        <v>78</v>
      </c>
      <c r="D25" s="17"/>
      <c r="E25" s="17"/>
      <c r="F25" s="17"/>
      <c r="G25" s="17"/>
      <c r="H25" s="17"/>
      <c r="I25" s="17"/>
      <c r="J25" s="33">
        <v>50</v>
      </c>
      <c r="K25" s="33">
        <v>46</v>
      </c>
      <c r="L25" s="13">
        <f t="shared" si="0"/>
        <v>92</v>
      </c>
      <c r="M25" s="23"/>
    </row>
    <row r="26" spans="1:13" ht="15" x14ac:dyDescent="0.2">
      <c r="A26" s="85"/>
      <c r="B26" s="85"/>
      <c r="C26" s="17" t="s">
        <v>17</v>
      </c>
      <c r="D26" s="17"/>
      <c r="E26" s="17"/>
      <c r="F26" s="17"/>
      <c r="G26" s="17"/>
      <c r="H26" s="17"/>
      <c r="I26" s="17"/>
      <c r="J26" s="33"/>
      <c r="K26" s="33"/>
      <c r="L26" s="13"/>
      <c r="M26" s="23"/>
    </row>
    <row r="27" spans="1:13" ht="13.5" customHeight="1" x14ac:dyDescent="0.2">
      <c r="A27" s="84" t="s">
        <v>22</v>
      </c>
      <c r="B27" s="93" t="s">
        <v>69</v>
      </c>
      <c r="C27" s="17" t="s">
        <v>12</v>
      </c>
      <c r="D27" s="17"/>
      <c r="E27" s="17"/>
      <c r="F27" s="17"/>
      <c r="G27" s="17"/>
      <c r="H27" s="17"/>
      <c r="I27" s="17"/>
      <c r="J27" s="33">
        <f>J29+J30+J31+J32</f>
        <v>9288.2999999999993</v>
      </c>
      <c r="K27" s="33">
        <f>K29+K30+K31+K32</f>
        <v>9236.7799999999988</v>
      </c>
      <c r="L27" s="13">
        <f t="shared" si="0"/>
        <v>99.445323686788754</v>
      </c>
      <c r="M27" s="23"/>
    </row>
    <row r="28" spans="1:13" ht="15" x14ac:dyDescent="0.2">
      <c r="A28" s="85"/>
      <c r="B28" s="93"/>
      <c r="C28" s="17" t="s">
        <v>13</v>
      </c>
      <c r="D28" s="17"/>
      <c r="E28" s="17"/>
      <c r="F28" s="17"/>
      <c r="G28" s="17"/>
      <c r="H28" s="17"/>
      <c r="I28" s="17"/>
      <c r="J28" s="33"/>
      <c r="K28" s="33"/>
      <c r="L28" s="13"/>
      <c r="M28" s="23"/>
    </row>
    <row r="29" spans="1:13" ht="15" x14ac:dyDescent="0.2">
      <c r="A29" s="85"/>
      <c r="B29" s="93"/>
      <c r="C29" s="17" t="s">
        <v>23</v>
      </c>
      <c r="D29" s="17"/>
      <c r="E29" s="17"/>
      <c r="F29" s="17"/>
      <c r="G29" s="17"/>
      <c r="H29" s="17"/>
      <c r="I29" s="17"/>
      <c r="J29" s="33"/>
      <c r="K29" s="33"/>
      <c r="L29" s="13">
        <v>0</v>
      </c>
      <c r="M29" s="23"/>
    </row>
    <row r="30" spans="1:13" ht="15" x14ac:dyDescent="0.2">
      <c r="A30" s="85"/>
      <c r="B30" s="93"/>
      <c r="C30" s="17" t="s">
        <v>16</v>
      </c>
      <c r="D30" s="17"/>
      <c r="E30" s="17"/>
      <c r="F30" s="17"/>
      <c r="G30" s="17"/>
      <c r="H30" s="17"/>
      <c r="I30" s="17"/>
      <c r="J30" s="33">
        <v>5800.5</v>
      </c>
      <c r="K30" s="33">
        <v>5800.5</v>
      </c>
      <c r="L30" s="13">
        <f t="shared" si="0"/>
        <v>100</v>
      </c>
      <c r="M30" s="23"/>
    </row>
    <row r="31" spans="1:13" ht="25.5" x14ac:dyDescent="0.2">
      <c r="A31" s="85"/>
      <c r="B31" s="93"/>
      <c r="C31" s="27" t="s">
        <v>78</v>
      </c>
      <c r="D31" s="17"/>
      <c r="E31" s="17"/>
      <c r="F31" s="17"/>
      <c r="G31" s="17"/>
      <c r="H31" s="17"/>
      <c r="I31" s="17"/>
      <c r="J31" s="33">
        <v>3333.3</v>
      </c>
      <c r="K31" s="33">
        <v>3281.8</v>
      </c>
      <c r="L31" s="13">
        <f t="shared" si="0"/>
        <v>98.454984549845506</v>
      </c>
      <c r="M31" s="23"/>
    </row>
    <row r="32" spans="1:13" ht="15" x14ac:dyDescent="0.2">
      <c r="A32" s="85"/>
      <c r="B32" s="93"/>
      <c r="C32" s="17" t="s">
        <v>17</v>
      </c>
      <c r="D32" s="17"/>
      <c r="E32" s="17"/>
      <c r="F32" s="17"/>
      <c r="G32" s="17"/>
      <c r="H32" s="17"/>
      <c r="I32" s="17"/>
      <c r="J32" s="33">
        <v>154.5</v>
      </c>
      <c r="K32" s="68">
        <v>154.47999999999999</v>
      </c>
      <c r="L32" s="13">
        <f t="shared" si="0"/>
        <v>99.98705501618123</v>
      </c>
      <c r="M32" s="23"/>
    </row>
    <row r="33" spans="1:13" ht="13.5" customHeight="1" x14ac:dyDescent="0.2">
      <c r="A33" s="84" t="s">
        <v>24</v>
      </c>
      <c r="B33" s="87" t="s">
        <v>77</v>
      </c>
      <c r="C33" s="17" t="s">
        <v>12</v>
      </c>
      <c r="D33" s="17"/>
      <c r="E33" s="17"/>
      <c r="F33" s="17"/>
      <c r="G33" s="17"/>
      <c r="H33" s="17"/>
      <c r="I33" s="17"/>
      <c r="J33" s="33">
        <f>SUM(J35:J38)</f>
        <v>20</v>
      </c>
      <c r="K33" s="33">
        <f>SUM(K35:K38)</f>
        <v>20</v>
      </c>
      <c r="L33" s="13">
        <v>0</v>
      </c>
      <c r="M33" s="23"/>
    </row>
    <row r="34" spans="1:13" ht="15" x14ac:dyDescent="0.2">
      <c r="A34" s="85"/>
      <c r="B34" s="87"/>
      <c r="C34" s="17" t="s">
        <v>13</v>
      </c>
      <c r="D34" s="17"/>
      <c r="E34" s="17"/>
      <c r="F34" s="17"/>
      <c r="G34" s="17"/>
      <c r="H34" s="17"/>
      <c r="I34" s="17"/>
      <c r="J34" s="33"/>
      <c r="K34" s="33"/>
      <c r="L34" s="13"/>
      <c r="M34" s="23"/>
    </row>
    <row r="35" spans="1:13" ht="15" x14ac:dyDescent="0.2">
      <c r="A35" s="85"/>
      <c r="B35" s="87"/>
      <c r="C35" s="17" t="s">
        <v>25</v>
      </c>
      <c r="D35" s="17"/>
      <c r="E35" s="17"/>
      <c r="F35" s="17"/>
      <c r="G35" s="17"/>
      <c r="H35" s="17"/>
      <c r="I35" s="17"/>
      <c r="J35" s="33"/>
      <c r="K35" s="33"/>
      <c r="L35" s="13"/>
      <c r="M35" s="23"/>
    </row>
    <row r="36" spans="1:13" ht="15" x14ac:dyDescent="0.2">
      <c r="A36" s="85"/>
      <c r="B36" s="87"/>
      <c r="C36" s="17" t="s">
        <v>16</v>
      </c>
      <c r="D36" s="17"/>
      <c r="E36" s="17"/>
      <c r="F36" s="17"/>
      <c r="G36" s="17"/>
      <c r="H36" s="17"/>
      <c r="I36" s="17"/>
      <c r="J36" s="33"/>
      <c r="K36" s="33"/>
      <c r="L36" s="13">
        <v>0</v>
      </c>
      <c r="M36" s="23"/>
    </row>
    <row r="37" spans="1:13" ht="25.5" x14ac:dyDescent="0.2">
      <c r="A37" s="85"/>
      <c r="B37" s="87"/>
      <c r="C37" s="27" t="s">
        <v>78</v>
      </c>
      <c r="D37" s="17"/>
      <c r="E37" s="17"/>
      <c r="F37" s="17"/>
      <c r="G37" s="17"/>
      <c r="H37" s="17"/>
      <c r="I37" s="17"/>
      <c r="J37" s="34">
        <v>20</v>
      </c>
      <c r="K37" s="34">
        <v>20</v>
      </c>
      <c r="L37" s="13">
        <f t="shared" si="0"/>
        <v>100</v>
      </c>
      <c r="M37" s="23"/>
    </row>
    <row r="38" spans="1:13" ht="15" x14ac:dyDescent="0.2">
      <c r="A38" s="85"/>
      <c r="B38" s="87"/>
      <c r="C38" s="17" t="s">
        <v>17</v>
      </c>
      <c r="D38" s="17"/>
      <c r="E38" s="17"/>
      <c r="F38" s="17"/>
      <c r="G38" s="17"/>
      <c r="H38" s="17"/>
      <c r="I38" s="17"/>
      <c r="J38" s="33"/>
      <c r="K38" s="34"/>
      <c r="L38" s="13">
        <v>0</v>
      </c>
      <c r="M38" s="23"/>
    </row>
    <row r="39" spans="1:13" ht="12.75" customHeight="1" x14ac:dyDescent="0.2">
      <c r="A39" s="84" t="s">
        <v>26</v>
      </c>
      <c r="B39" s="93" t="s">
        <v>27</v>
      </c>
      <c r="C39" s="17" t="s">
        <v>12</v>
      </c>
      <c r="D39" s="17"/>
      <c r="E39" s="17"/>
      <c r="F39" s="17"/>
      <c r="G39" s="17"/>
      <c r="H39" s="17"/>
      <c r="I39" s="17"/>
      <c r="J39" s="33">
        <f>SUM(J41:J44)</f>
        <v>50016.1</v>
      </c>
      <c r="K39" s="33">
        <f>SUM(K41:K44)</f>
        <v>48485.55</v>
      </c>
      <c r="L39" s="13">
        <f t="shared" si="0"/>
        <v>96.939885356915084</v>
      </c>
      <c r="M39" s="23"/>
    </row>
    <row r="40" spans="1:13" ht="15" x14ac:dyDescent="0.25">
      <c r="A40" s="85"/>
      <c r="B40" s="93"/>
      <c r="C40" s="17" t="s">
        <v>13</v>
      </c>
      <c r="D40" s="17"/>
      <c r="E40" s="17"/>
      <c r="F40" s="17"/>
      <c r="G40" s="17"/>
      <c r="H40" s="17"/>
      <c r="I40" s="17"/>
      <c r="J40" s="35"/>
      <c r="K40" s="36"/>
      <c r="L40" s="13"/>
      <c r="M40" s="23"/>
    </row>
    <row r="41" spans="1:13" ht="15" x14ac:dyDescent="0.2">
      <c r="A41" s="85"/>
      <c r="B41" s="93"/>
      <c r="C41" s="17" t="s">
        <v>25</v>
      </c>
      <c r="D41" s="17"/>
      <c r="E41" s="17"/>
      <c r="F41" s="17"/>
      <c r="G41" s="17"/>
      <c r="H41" s="17"/>
      <c r="I41" s="17"/>
      <c r="J41" s="36"/>
      <c r="K41" s="36"/>
      <c r="L41" s="13">
        <v>0</v>
      </c>
      <c r="M41" s="23"/>
    </row>
    <row r="42" spans="1:13" ht="15" x14ac:dyDescent="0.2">
      <c r="A42" s="85"/>
      <c r="B42" s="93"/>
      <c r="C42" s="17" t="s">
        <v>16</v>
      </c>
      <c r="D42" s="17"/>
      <c r="E42" s="15"/>
      <c r="F42" s="15"/>
      <c r="G42" s="15"/>
      <c r="H42" s="15"/>
      <c r="I42" s="15"/>
      <c r="J42" s="37">
        <v>5926.5</v>
      </c>
      <c r="K42" s="37">
        <v>5847.6</v>
      </c>
      <c r="L42" s="13">
        <f t="shared" si="0"/>
        <v>98.668691470513807</v>
      </c>
      <c r="M42" s="23"/>
    </row>
    <row r="43" spans="1:13" ht="25.5" x14ac:dyDescent="0.2">
      <c r="A43" s="85"/>
      <c r="B43" s="93"/>
      <c r="C43" s="27" t="s">
        <v>78</v>
      </c>
      <c r="D43" s="17"/>
      <c r="E43" s="17"/>
      <c r="F43" s="17"/>
      <c r="G43" s="17"/>
      <c r="H43" s="17"/>
      <c r="I43" s="17"/>
      <c r="J43" s="33">
        <v>43632.6</v>
      </c>
      <c r="K43" s="33">
        <v>42349.8</v>
      </c>
      <c r="L43" s="13">
        <f t="shared" si="0"/>
        <v>97.059996424691647</v>
      </c>
      <c r="M43" s="23"/>
    </row>
    <row r="44" spans="1:13" s="1" customFormat="1" ht="13.5" customHeight="1" x14ac:dyDescent="0.25">
      <c r="A44" s="85"/>
      <c r="B44" s="93"/>
      <c r="C44" s="17" t="s">
        <v>17</v>
      </c>
      <c r="D44" s="17"/>
      <c r="E44" s="17"/>
      <c r="F44" s="17"/>
      <c r="G44" s="17"/>
      <c r="H44" s="17"/>
      <c r="I44" s="17"/>
      <c r="J44" s="38">
        <v>457</v>
      </c>
      <c r="K44" s="67">
        <v>288.14999999999998</v>
      </c>
      <c r="L44" s="13">
        <v>0</v>
      </c>
      <c r="M44" s="23"/>
    </row>
    <row r="45" spans="1:13" ht="13.5" customHeight="1" x14ac:dyDescent="0.2">
      <c r="A45" s="91" t="s">
        <v>11</v>
      </c>
      <c r="B45" s="91" t="s">
        <v>56</v>
      </c>
      <c r="C45" s="18" t="s">
        <v>28</v>
      </c>
      <c r="D45" s="18"/>
      <c r="E45" s="18"/>
      <c r="F45" s="18"/>
      <c r="G45" s="18"/>
      <c r="H45" s="18"/>
      <c r="I45" s="18"/>
      <c r="J45" s="39">
        <f>+J47+J48+J49+J50</f>
        <v>10101.6</v>
      </c>
      <c r="K45" s="39">
        <f>+K47+K48+K49+K50</f>
        <v>9899.9</v>
      </c>
      <c r="L45" s="13">
        <f t="shared" si="0"/>
        <v>98.003286608062083</v>
      </c>
      <c r="M45" s="23"/>
    </row>
    <row r="46" spans="1:13" ht="14.25" x14ac:dyDescent="0.2">
      <c r="A46" s="91"/>
      <c r="B46" s="91"/>
      <c r="C46" s="18" t="s">
        <v>29</v>
      </c>
      <c r="D46" s="18"/>
      <c r="E46" s="18"/>
      <c r="F46" s="18"/>
      <c r="G46" s="18"/>
      <c r="H46" s="18"/>
      <c r="I46" s="18"/>
      <c r="J46" s="40"/>
      <c r="K46" s="40"/>
      <c r="L46" s="13"/>
      <c r="M46" s="23"/>
    </row>
    <row r="47" spans="1:13" ht="25.5" x14ac:dyDescent="0.2">
      <c r="A47" s="91"/>
      <c r="B47" s="91"/>
      <c r="C47" s="28" t="s">
        <v>78</v>
      </c>
      <c r="D47" s="18"/>
      <c r="E47" s="18"/>
      <c r="F47" s="18"/>
      <c r="G47" s="18"/>
      <c r="H47" s="18"/>
      <c r="I47" s="18"/>
      <c r="J47" s="39">
        <f>+J53+J59+J65</f>
        <v>9300</v>
      </c>
      <c r="K47" s="39">
        <f>+K53+K59+K65</f>
        <v>9101.2999999999993</v>
      </c>
      <c r="L47" s="13">
        <f t="shared" si="0"/>
        <v>97.86344086021505</v>
      </c>
      <c r="M47" s="23"/>
    </row>
    <row r="48" spans="1:13" ht="14.25" x14ac:dyDescent="0.2">
      <c r="A48" s="91"/>
      <c r="B48" s="91"/>
      <c r="C48" s="18" t="s">
        <v>15</v>
      </c>
      <c r="D48" s="18"/>
      <c r="E48" s="18"/>
      <c r="F48" s="18"/>
      <c r="G48" s="18"/>
      <c r="H48" s="18"/>
      <c r="I48" s="18"/>
      <c r="J48" s="40">
        <f>+J55+J60+J66</f>
        <v>0</v>
      </c>
      <c r="K48" s="40">
        <f>+K55+K60+K66</f>
        <v>0</v>
      </c>
      <c r="L48" s="13">
        <v>0</v>
      </c>
      <c r="M48" s="23"/>
    </row>
    <row r="49" spans="1:13" ht="14.25" x14ac:dyDescent="0.2">
      <c r="A49" s="91"/>
      <c r="B49" s="91"/>
      <c r="C49" s="18" t="s">
        <v>30</v>
      </c>
      <c r="D49" s="18"/>
      <c r="E49" s="18"/>
      <c r="F49" s="18"/>
      <c r="G49" s="18"/>
      <c r="H49" s="18"/>
      <c r="I49" s="18"/>
      <c r="J49" s="39">
        <f>+J54+J61+J67</f>
        <v>801.6</v>
      </c>
      <c r="K49" s="39">
        <f>+K54+K61+K67</f>
        <v>798.6</v>
      </c>
      <c r="L49" s="13">
        <v>0</v>
      </c>
      <c r="M49" s="23"/>
    </row>
    <row r="50" spans="1:13" ht="14.25" x14ac:dyDescent="0.2">
      <c r="A50" s="91"/>
      <c r="B50" s="91"/>
      <c r="C50" s="18" t="s">
        <v>17</v>
      </c>
      <c r="D50" s="18"/>
      <c r="E50" s="18"/>
      <c r="F50" s="18"/>
      <c r="G50" s="18"/>
      <c r="H50" s="18"/>
      <c r="I50" s="18"/>
      <c r="J50" s="41">
        <f>+J56+J62+J68</f>
        <v>0</v>
      </c>
      <c r="K50" s="41">
        <f>+K56+K62+K68</f>
        <v>0</v>
      </c>
      <c r="L50" s="13">
        <v>0</v>
      </c>
      <c r="M50" s="23"/>
    </row>
    <row r="51" spans="1:13" ht="15" x14ac:dyDescent="0.2">
      <c r="A51" s="88" t="s">
        <v>18</v>
      </c>
      <c r="B51" s="87" t="s">
        <v>31</v>
      </c>
      <c r="C51" s="17" t="s">
        <v>28</v>
      </c>
      <c r="D51" s="17"/>
      <c r="E51" s="17"/>
      <c r="F51" s="17"/>
      <c r="G51" s="17"/>
      <c r="H51" s="17"/>
      <c r="I51" s="17"/>
      <c r="J51" s="42">
        <f>SUM(J53:J56)</f>
        <v>1338.7</v>
      </c>
      <c r="K51" s="42">
        <f>SUM(K53:K56)</f>
        <v>1310.9</v>
      </c>
      <c r="L51" s="13">
        <f t="shared" si="0"/>
        <v>97.923358482109506</v>
      </c>
      <c r="M51" s="23"/>
    </row>
    <row r="52" spans="1:13" ht="15" x14ac:dyDescent="0.2">
      <c r="A52" s="88"/>
      <c r="B52" s="87"/>
      <c r="C52" s="17" t="s">
        <v>29</v>
      </c>
      <c r="D52" s="17"/>
      <c r="E52" s="17"/>
      <c r="F52" s="17"/>
      <c r="G52" s="17"/>
      <c r="H52" s="17"/>
      <c r="I52" s="17"/>
      <c r="J52" s="42"/>
      <c r="K52" s="42"/>
      <c r="L52" s="13">
        <v>0</v>
      </c>
      <c r="M52" s="23"/>
    </row>
    <row r="53" spans="1:13" ht="25.5" x14ac:dyDescent="0.2">
      <c r="A53" s="88"/>
      <c r="B53" s="87"/>
      <c r="C53" s="27" t="s">
        <v>78</v>
      </c>
      <c r="D53" s="17"/>
      <c r="E53" s="17"/>
      <c r="F53" s="17"/>
      <c r="G53" s="17"/>
      <c r="H53" s="17"/>
      <c r="I53" s="17"/>
      <c r="J53" s="42">
        <v>1338.7</v>
      </c>
      <c r="K53" s="42">
        <v>1310.9</v>
      </c>
      <c r="L53" s="13">
        <f t="shared" si="0"/>
        <v>97.923358482109506</v>
      </c>
      <c r="M53" s="23"/>
    </row>
    <row r="54" spans="1:13" ht="15" x14ac:dyDescent="0.2">
      <c r="A54" s="88"/>
      <c r="B54" s="87"/>
      <c r="C54" s="17" t="s">
        <v>30</v>
      </c>
      <c r="D54" s="17"/>
      <c r="E54" s="17"/>
      <c r="F54" s="17"/>
      <c r="G54" s="17"/>
      <c r="H54" s="17"/>
      <c r="I54" s="17"/>
      <c r="J54" s="42"/>
      <c r="K54" s="42"/>
      <c r="L54" s="13"/>
      <c r="M54" s="23"/>
    </row>
    <row r="55" spans="1:13" ht="15" x14ac:dyDescent="0.2">
      <c r="A55" s="88"/>
      <c r="B55" s="87"/>
      <c r="C55" s="17" t="s">
        <v>15</v>
      </c>
      <c r="D55" s="17"/>
      <c r="E55" s="17"/>
      <c r="F55" s="17"/>
      <c r="G55" s="17"/>
      <c r="H55" s="17"/>
      <c r="I55" s="17"/>
      <c r="J55" s="43"/>
      <c r="K55" s="43"/>
      <c r="L55" s="13">
        <v>0</v>
      </c>
      <c r="M55" s="23"/>
    </row>
    <row r="56" spans="1:13" ht="15" x14ac:dyDescent="0.2">
      <c r="A56" s="88"/>
      <c r="B56" s="87"/>
      <c r="C56" s="17" t="s">
        <v>32</v>
      </c>
      <c r="D56" s="17"/>
      <c r="E56" s="17"/>
      <c r="F56" s="17"/>
      <c r="G56" s="17"/>
      <c r="H56" s="17"/>
      <c r="I56" s="17"/>
      <c r="J56" s="43"/>
      <c r="K56" s="43"/>
      <c r="L56" s="13">
        <v>0</v>
      </c>
      <c r="M56" s="23"/>
    </row>
    <row r="57" spans="1:13" ht="15" x14ac:dyDescent="0.2">
      <c r="A57" s="88" t="s">
        <v>20</v>
      </c>
      <c r="B57" s="87" t="s">
        <v>33</v>
      </c>
      <c r="C57" s="17" t="s">
        <v>28</v>
      </c>
      <c r="D57" s="17"/>
      <c r="E57" s="17"/>
      <c r="F57" s="17"/>
      <c r="G57" s="17"/>
      <c r="H57" s="17"/>
      <c r="I57" s="17"/>
      <c r="J57" s="43">
        <f>SUM(J59:J62)</f>
        <v>8762.9</v>
      </c>
      <c r="K57" s="43">
        <f>SUM(K59:K62)</f>
        <v>8589</v>
      </c>
      <c r="L57" s="13">
        <f t="shared" si="0"/>
        <v>98.015497152769058</v>
      </c>
      <c r="M57" s="23"/>
    </row>
    <row r="58" spans="1:13" ht="15" x14ac:dyDescent="0.2">
      <c r="A58" s="88"/>
      <c r="B58" s="87"/>
      <c r="C58" s="17" t="s">
        <v>29</v>
      </c>
      <c r="D58" s="17"/>
      <c r="E58" s="17"/>
      <c r="F58" s="17"/>
      <c r="G58" s="17"/>
      <c r="H58" s="17"/>
      <c r="I58" s="17"/>
      <c r="J58" s="43"/>
      <c r="K58" s="43"/>
      <c r="L58" s="13"/>
      <c r="M58" s="23"/>
    </row>
    <row r="59" spans="1:13" ht="25.5" x14ac:dyDescent="0.2">
      <c r="A59" s="88"/>
      <c r="B59" s="87"/>
      <c r="C59" s="27" t="s">
        <v>78</v>
      </c>
      <c r="D59" s="17"/>
      <c r="E59" s="17"/>
      <c r="F59" s="17"/>
      <c r="G59" s="17"/>
      <c r="H59" s="17"/>
      <c r="I59" s="17"/>
      <c r="J59" s="43">
        <v>7961.3</v>
      </c>
      <c r="K59" s="43">
        <v>7790.4</v>
      </c>
      <c r="L59" s="13">
        <f t="shared" si="0"/>
        <v>97.853365656362641</v>
      </c>
      <c r="M59" s="23"/>
    </row>
    <row r="60" spans="1:13" ht="15" x14ac:dyDescent="0.2">
      <c r="A60" s="88"/>
      <c r="B60" s="87"/>
      <c r="C60" s="17" t="s">
        <v>34</v>
      </c>
      <c r="D60" s="17"/>
      <c r="E60" s="17"/>
      <c r="F60" s="17"/>
      <c r="G60" s="17"/>
      <c r="H60" s="17"/>
      <c r="I60" s="17"/>
      <c r="J60" s="43"/>
      <c r="K60" s="43"/>
      <c r="L60" s="13"/>
      <c r="M60" s="23"/>
    </row>
    <row r="61" spans="1:13" ht="15" x14ac:dyDescent="0.2">
      <c r="A61" s="88"/>
      <c r="B61" s="87"/>
      <c r="C61" s="17" t="s">
        <v>30</v>
      </c>
      <c r="D61" s="17"/>
      <c r="E61" s="17"/>
      <c r="F61" s="17"/>
      <c r="G61" s="17"/>
      <c r="H61" s="17"/>
      <c r="I61" s="17"/>
      <c r="J61" s="43">
        <v>801.6</v>
      </c>
      <c r="K61" s="43">
        <v>798.6</v>
      </c>
      <c r="L61" s="13">
        <f t="shared" si="0"/>
        <v>99.625748502994014</v>
      </c>
      <c r="M61" s="23"/>
    </row>
    <row r="62" spans="1:13" ht="15" x14ac:dyDescent="0.25">
      <c r="A62" s="88"/>
      <c r="B62" s="87"/>
      <c r="C62" s="17" t="s">
        <v>35</v>
      </c>
      <c r="D62" s="17"/>
      <c r="E62" s="17"/>
      <c r="F62" s="17"/>
      <c r="G62" s="17"/>
      <c r="H62" s="17"/>
      <c r="I62" s="17"/>
      <c r="J62" s="35"/>
      <c r="K62" s="43"/>
      <c r="L62" s="13"/>
      <c r="M62" s="23"/>
    </row>
    <row r="63" spans="1:13" ht="15" x14ac:dyDescent="0.2">
      <c r="A63" s="81" t="s">
        <v>22</v>
      </c>
      <c r="B63" s="84" t="s">
        <v>47</v>
      </c>
      <c r="C63" s="17" t="s">
        <v>28</v>
      </c>
      <c r="D63" s="17"/>
      <c r="E63" s="17"/>
      <c r="F63" s="17"/>
      <c r="G63" s="17"/>
      <c r="H63" s="17"/>
      <c r="I63" s="17"/>
      <c r="J63" s="43">
        <f>SUM(J65:J68)</f>
        <v>0</v>
      </c>
      <c r="K63" s="43">
        <f>SUM(K65:K68)</f>
        <v>0</v>
      </c>
      <c r="L63" s="13">
        <v>0</v>
      </c>
      <c r="M63" s="23"/>
    </row>
    <row r="64" spans="1:13" ht="15" x14ac:dyDescent="0.2">
      <c r="A64" s="82"/>
      <c r="B64" s="85"/>
      <c r="C64" s="17" t="s">
        <v>29</v>
      </c>
      <c r="D64" s="17"/>
      <c r="E64" s="17"/>
      <c r="F64" s="17"/>
      <c r="G64" s="17"/>
      <c r="H64" s="17"/>
      <c r="I64" s="17"/>
      <c r="J64" s="43"/>
      <c r="K64" s="43"/>
      <c r="L64" s="13"/>
      <c r="M64" s="23"/>
    </row>
    <row r="65" spans="1:13" ht="25.5" x14ac:dyDescent="0.2">
      <c r="A65" s="82"/>
      <c r="B65" s="85"/>
      <c r="C65" s="27" t="s">
        <v>78</v>
      </c>
      <c r="D65" s="17"/>
      <c r="E65" s="17"/>
      <c r="F65" s="17"/>
      <c r="G65" s="17"/>
      <c r="H65" s="17"/>
      <c r="I65" s="17"/>
      <c r="J65" s="43"/>
      <c r="K65" s="44"/>
      <c r="L65" s="13"/>
      <c r="M65" s="23"/>
    </row>
    <row r="66" spans="1:13" ht="15" x14ac:dyDescent="0.2">
      <c r="A66" s="82"/>
      <c r="B66" s="85"/>
      <c r="C66" s="17" t="s">
        <v>34</v>
      </c>
      <c r="D66" s="17"/>
      <c r="E66" s="17"/>
      <c r="F66" s="17"/>
      <c r="G66" s="17"/>
      <c r="H66" s="17"/>
      <c r="I66" s="17"/>
      <c r="J66" s="43"/>
      <c r="K66" s="43"/>
      <c r="L66" s="13">
        <v>0</v>
      </c>
      <c r="M66" s="23"/>
    </row>
    <row r="67" spans="1:13" ht="15" x14ac:dyDescent="0.2">
      <c r="A67" s="82"/>
      <c r="B67" s="85"/>
      <c r="C67" s="17" t="s">
        <v>30</v>
      </c>
      <c r="D67" s="17"/>
      <c r="E67" s="17"/>
      <c r="F67" s="17"/>
      <c r="G67" s="17"/>
      <c r="H67" s="17"/>
      <c r="I67" s="17"/>
      <c r="J67" s="43"/>
      <c r="K67" s="43"/>
      <c r="L67" s="13">
        <v>0</v>
      </c>
      <c r="M67" s="23"/>
    </row>
    <row r="68" spans="1:13" ht="15" x14ac:dyDescent="0.25">
      <c r="A68" s="83"/>
      <c r="B68" s="86"/>
      <c r="C68" s="17" t="s">
        <v>35</v>
      </c>
      <c r="D68" s="17"/>
      <c r="E68" s="17"/>
      <c r="F68" s="17"/>
      <c r="G68" s="17"/>
      <c r="H68" s="17"/>
      <c r="I68" s="17"/>
      <c r="J68" s="35"/>
      <c r="K68" s="43"/>
      <c r="L68" s="13"/>
      <c r="M68" s="23"/>
    </row>
    <row r="69" spans="1:13" ht="14.25" x14ac:dyDescent="0.2">
      <c r="A69" s="89" t="s">
        <v>11</v>
      </c>
      <c r="B69" s="92" t="s">
        <v>57</v>
      </c>
      <c r="C69" s="18" t="s">
        <v>28</v>
      </c>
      <c r="D69" s="18"/>
      <c r="E69" s="18"/>
      <c r="F69" s="18"/>
      <c r="G69" s="18"/>
      <c r="H69" s="18"/>
      <c r="I69" s="18"/>
      <c r="J69" s="39">
        <f>+J71+J72+J73+J74</f>
        <v>12390.9</v>
      </c>
      <c r="K69" s="39">
        <f>+K71+K72+K73+K74</f>
        <v>11513.71</v>
      </c>
      <c r="L69" s="13">
        <f t="shared" si="0"/>
        <v>92.920691798013053</v>
      </c>
      <c r="M69" s="23"/>
    </row>
    <row r="70" spans="1:13" ht="14.25" x14ac:dyDescent="0.2">
      <c r="A70" s="89"/>
      <c r="B70" s="92"/>
      <c r="C70" s="18" t="s">
        <v>29</v>
      </c>
      <c r="D70" s="18"/>
      <c r="E70" s="18"/>
      <c r="F70" s="18"/>
      <c r="G70" s="18"/>
      <c r="H70" s="18"/>
      <c r="I70" s="18"/>
      <c r="J70" s="39"/>
      <c r="K70" s="39"/>
      <c r="L70" s="13"/>
      <c r="M70" s="23"/>
    </row>
    <row r="71" spans="1:13" ht="25.5" x14ac:dyDescent="0.2">
      <c r="A71" s="89"/>
      <c r="B71" s="92"/>
      <c r="C71" s="28" t="s">
        <v>78</v>
      </c>
      <c r="D71" s="18"/>
      <c r="E71" s="18"/>
      <c r="F71" s="18"/>
      <c r="G71" s="18"/>
      <c r="H71" s="18"/>
      <c r="I71" s="18"/>
      <c r="J71" s="39">
        <f>+J77+J83+J89</f>
        <v>9215</v>
      </c>
      <c r="K71" s="46">
        <f>+K77+K83+K89</f>
        <v>8415.7999999999993</v>
      </c>
      <c r="L71" s="13">
        <f t="shared" si="0"/>
        <v>91.327183939229499</v>
      </c>
      <c r="M71" s="23"/>
    </row>
    <row r="72" spans="1:13" ht="14.25" x14ac:dyDescent="0.2">
      <c r="A72" s="89"/>
      <c r="B72" s="92"/>
      <c r="C72" s="18" t="s">
        <v>36</v>
      </c>
      <c r="D72" s="18"/>
      <c r="E72" s="18"/>
      <c r="F72" s="18"/>
      <c r="G72" s="18"/>
      <c r="H72" s="18"/>
      <c r="I72" s="18"/>
      <c r="J72" s="39">
        <f t="shared" ref="J72:K74" si="1">+J78+J84+J90</f>
        <v>0</v>
      </c>
      <c r="K72" s="39">
        <f t="shared" si="1"/>
        <v>0</v>
      </c>
      <c r="L72" s="13">
        <v>0</v>
      </c>
      <c r="M72" s="23"/>
    </row>
    <row r="73" spans="1:13" ht="14.25" x14ac:dyDescent="0.2">
      <c r="A73" s="89"/>
      <c r="B73" s="92"/>
      <c r="C73" s="18" t="s">
        <v>30</v>
      </c>
      <c r="D73" s="18"/>
      <c r="E73" s="18"/>
      <c r="F73" s="18"/>
      <c r="G73" s="18"/>
      <c r="H73" s="18"/>
      <c r="I73" s="18"/>
      <c r="J73" s="39">
        <f t="shared" si="1"/>
        <v>1748.8</v>
      </c>
      <c r="K73" s="39">
        <f t="shared" si="1"/>
        <v>1741.8</v>
      </c>
      <c r="L73" s="13">
        <f t="shared" si="0"/>
        <v>99.599725526075019</v>
      </c>
      <c r="M73" s="23"/>
    </row>
    <row r="74" spans="1:13" ht="14.25" x14ac:dyDescent="0.2">
      <c r="A74" s="89"/>
      <c r="B74" s="92"/>
      <c r="C74" s="18" t="s">
        <v>32</v>
      </c>
      <c r="D74" s="18"/>
      <c r="E74" s="18"/>
      <c r="F74" s="18"/>
      <c r="G74" s="18"/>
      <c r="H74" s="18"/>
      <c r="I74" s="18"/>
      <c r="J74" s="39">
        <f t="shared" si="1"/>
        <v>1427.1</v>
      </c>
      <c r="K74" s="46">
        <f t="shared" si="1"/>
        <v>1356.11</v>
      </c>
      <c r="L74" s="13">
        <f t="shared" si="0"/>
        <v>95.025576343633944</v>
      </c>
      <c r="M74" s="23"/>
    </row>
    <row r="75" spans="1:13" ht="15" x14ac:dyDescent="0.2">
      <c r="A75" s="87" t="s">
        <v>18</v>
      </c>
      <c r="B75" s="87" t="s">
        <v>53</v>
      </c>
      <c r="C75" s="17" t="s">
        <v>28</v>
      </c>
      <c r="D75" s="17"/>
      <c r="E75" s="17"/>
      <c r="F75" s="17"/>
      <c r="G75" s="17"/>
      <c r="H75" s="17"/>
      <c r="I75" s="17"/>
      <c r="J75" s="43">
        <f>SUM(J77:J80)</f>
        <v>10405</v>
      </c>
      <c r="K75" s="43">
        <f>SUM(K77:K80)</f>
        <v>9847.91</v>
      </c>
      <c r="L75" s="13">
        <f t="shared" si="0"/>
        <v>94.64593945218644</v>
      </c>
      <c r="M75" s="23"/>
    </row>
    <row r="76" spans="1:13" ht="15" x14ac:dyDescent="0.2">
      <c r="A76" s="87"/>
      <c r="B76" s="87"/>
      <c r="C76" s="17" t="s">
        <v>29</v>
      </c>
      <c r="D76" s="17"/>
      <c r="E76" s="17"/>
      <c r="F76" s="17"/>
      <c r="G76" s="17"/>
      <c r="H76" s="17"/>
      <c r="I76" s="17"/>
      <c r="J76" s="43"/>
      <c r="K76" s="43"/>
      <c r="L76" s="13"/>
      <c r="M76" s="23"/>
    </row>
    <row r="77" spans="1:13" ht="25.5" x14ac:dyDescent="0.2">
      <c r="A77" s="87"/>
      <c r="B77" s="87"/>
      <c r="C77" s="27" t="s">
        <v>78</v>
      </c>
      <c r="D77" s="17"/>
      <c r="E77" s="17"/>
      <c r="F77" s="17"/>
      <c r="G77" s="17"/>
      <c r="H77" s="17"/>
      <c r="I77" s="17"/>
      <c r="J77" s="42">
        <v>7707.6</v>
      </c>
      <c r="K77" s="42">
        <v>7228.5</v>
      </c>
      <c r="L77" s="13">
        <f t="shared" si="0"/>
        <v>93.784057294099327</v>
      </c>
      <c r="M77" s="23"/>
    </row>
    <row r="78" spans="1:13" ht="15" x14ac:dyDescent="0.2">
      <c r="A78" s="87"/>
      <c r="B78" s="87"/>
      <c r="C78" s="17" t="s">
        <v>36</v>
      </c>
      <c r="D78" s="17"/>
      <c r="E78" s="17"/>
      <c r="F78" s="17"/>
      <c r="G78" s="17"/>
      <c r="H78" s="17"/>
      <c r="I78" s="17"/>
      <c r="J78" s="43">
        <v>0</v>
      </c>
      <c r="K78" s="43"/>
      <c r="L78" s="13">
        <v>0</v>
      </c>
      <c r="M78" s="23"/>
    </row>
    <row r="79" spans="1:13" ht="15" x14ac:dyDescent="0.2">
      <c r="A79" s="87"/>
      <c r="B79" s="87"/>
      <c r="C79" s="17" t="s">
        <v>30</v>
      </c>
      <c r="D79" s="17"/>
      <c r="E79" s="17"/>
      <c r="F79" s="17"/>
      <c r="G79" s="17"/>
      <c r="H79" s="17"/>
      <c r="I79" s="17"/>
      <c r="J79" s="43">
        <v>1270.3</v>
      </c>
      <c r="K79" s="43">
        <v>1263.3</v>
      </c>
      <c r="L79" s="13">
        <f t="shared" si="0"/>
        <v>99.448949067149499</v>
      </c>
      <c r="M79" s="23"/>
    </row>
    <row r="80" spans="1:13" ht="15" x14ac:dyDescent="0.2">
      <c r="A80" s="87"/>
      <c r="B80" s="87"/>
      <c r="C80" s="17" t="s">
        <v>32</v>
      </c>
      <c r="D80" s="17"/>
      <c r="E80" s="17"/>
      <c r="F80" s="17"/>
      <c r="G80" s="17"/>
      <c r="H80" s="17"/>
      <c r="I80" s="17"/>
      <c r="J80" s="45">
        <v>1427.1</v>
      </c>
      <c r="K80" s="67">
        <v>1356.11</v>
      </c>
      <c r="L80" s="13">
        <f t="shared" si="0"/>
        <v>95.025576343633944</v>
      </c>
      <c r="M80" s="23"/>
    </row>
    <row r="81" spans="1:13" ht="14.25" customHeight="1" x14ac:dyDescent="0.2">
      <c r="A81" s="87" t="s">
        <v>20</v>
      </c>
      <c r="B81" s="87" t="s">
        <v>54</v>
      </c>
      <c r="C81" s="17" t="s">
        <v>28</v>
      </c>
      <c r="D81" s="17"/>
      <c r="E81" s="17"/>
      <c r="F81" s="17"/>
      <c r="G81" s="17"/>
      <c r="H81" s="17"/>
      <c r="I81" s="17"/>
      <c r="J81" s="42">
        <f>SUM(J83:J86)</f>
        <v>500</v>
      </c>
      <c r="K81" s="42">
        <f>SUM(K83:K86)</f>
        <v>213.2</v>
      </c>
      <c r="L81" s="13">
        <f t="shared" ref="L81:L143" si="2">+K81/J81*100</f>
        <v>42.64</v>
      </c>
      <c r="M81" s="23"/>
    </row>
    <row r="82" spans="1:13" ht="15" x14ac:dyDescent="0.2">
      <c r="A82" s="87"/>
      <c r="B82" s="87"/>
      <c r="C82" s="17" t="s">
        <v>29</v>
      </c>
      <c r="D82" s="17"/>
      <c r="E82" s="17"/>
      <c r="F82" s="17"/>
      <c r="G82" s="17"/>
      <c r="H82" s="17"/>
      <c r="I82" s="17"/>
      <c r="J82" s="42"/>
      <c r="K82" s="42"/>
      <c r="L82" s="13"/>
      <c r="M82" s="23"/>
    </row>
    <row r="83" spans="1:13" ht="25.5" x14ac:dyDescent="0.2">
      <c r="A83" s="87"/>
      <c r="B83" s="87"/>
      <c r="C83" s="27" t="s">
        <v>78</v>
      </c>
      <c r="D83" s="17"/>
      <c r="E83" s="17"/>
      <c r="F83" s="17"/>
      <c r="G83" s="17"/>
      <c r="H83" s="17"/>
      <c r="I83" s="17"/>
      <c r="J83" s="42">
        <v>300</v>
      </c>
      <c r="K83" s="42">
        <v>13.2</v>
      </c>
      <c r="L83" s="13">
        <f t="shared" si="2"/>
        <v>4.3999999999999995</v>
      </c>
      <c r="M83" s="23"/>
    </row>
    <row r="84" spans="1:13" ht="15" x14ac:dyDescent="0.2">
      <c r="A84" s="87"/>
      <c r="B84" s="87"/>
      <c r="C84" s="17" t="s">
        <v>36</v>
      </c>
      <c r="D84" s="17"/>
      <c r="E84" s="17"/>
      <c r="F84" s="17"/>
      <c r="G84" s="17"/>
      <c r="H84" s="17"/>
      <c r="I84" s="17"/>
      <c r="J84" s="43">
        <v>0</v>
      </c>
      <c r="K84" s="43"/>
      <c r="L84" s="13"/>
      <c r="M84" s="23"/>
    </row>
    <row r="85" spans="1:13" ht="15" x14ac:dyDescent="0.2">
      <c r="A85" s="87"/>
      <c r="B85" s="87"/>
      <c r="C85" s="17" t="s">
        <v>30</v>
      </c>
      <c r="D85" s="17"/>
      <c r="E85" s="17"/>
      <c r="F85" s="17"/>
      <c r="G85" s="17"/>
      <c r="H85" s="17"/>
      <c r="I85" s="17"/>
      <c r="J85" s="43">
        <v>200</v>
      </c>
      <c r="K85" s="43">
        <v>200</v>
      </c>
      <c r="L85" s="13">
        <f t="shared" si="2"/>
        <v>100</v>
      </c>
      <c r="M85" s="23"/>
    </row>
    <row r="86" spans="1:13" ht="15" x14ac:dyDescent="0.2">
      <c r="A86" s="87"/>
      <c r="B86" s="87"/>
      <c r="C86" s="17" t="s">
        <v>32</v>
      </c>
      <c r="D86" s="17"/>
      <c r="E86" s="17"/>
      <c r="F86" s="17"/>
      <c r="G86" s="17"/>
      <c r="H86" s="17"/>
      <c r="I86" s="17"/>
      <c r="J86" s="43">
        <v>0</v>
      </c>
      <c r="K86" s="43"/>
      <c r="L86" s="13">
        <v>0</v>
      </c>
      <c r="M86" s="23"/>
    </row>
    <row r="87" spans="1:13" ht="15" x14ac:dyDescent="0.2">
      <c r="A87" s="87" t="s">
        <v>22</v>
      </c>
      <c r="B87" s="84" t="s">
        <v>81</v>
      </c>
      <c r="C87" s="26" t="s">
        <v>28</v>
      </c>
      <c r="D87" s="26"/>
      <c r="E87" s="26"/>
      <c r="F87" s="26"/>
      <c r="G87" s="26"/>
      <c r="H87" s="26"/>
      <c r="I87" s="26"/>
      <c r="J87" s="42">
        <f>SUM(J89:J92)</f>
        <v>1485.9</v>
      </c>
      <c r="K87" s="42">
        <f>SUM(K89:K92)</f>
        <v>1452.6</v>
      </c>
      <c r="L87" s="13">
        <f t="shared" ref="L87" si="3">+K87/J87*100</f>
        <v>97.758933979406407</v>
      </c>
      <c r="M87" s="23"/>
    </row>
    <row r="88" spans="1:13" ht="15" x14ac:dyDescent="0.2">
      <c r="A88" s="87"/>
      <c r="B88" s="85"/>
      <c r="C88" s="26" t="s">
        <v>29</v>
      </c>
      <c r="D88" s="26"/>
      <c r="E88" s="26"/>
      <c r="F88" s="26"/>
      <c r="G88" s="26"/>
      <c r="H88" s="26"/>
      <c r="I88" s="26"/>
      <c r="J88" s="42"/>
      <c r="K88" s="42"/>
      <c r="L88" s="13"/>
      <c r="M88" s="23"/>
    </row>
    <row r="89" spans="1:13" ht="25.5" x14ac:dyDescent="0.2">
      <c r="A89" s="87"/>
      <c r="B89" s="85"/>
      <c r="C89" s="27" t="s">
        <v>78</v>
      </c>
      <c r="D89" s="26"/>
      <c r="E89" s="26"/>
      <c r="F89" s="26"/>
      <c r="G89" s="26"/>
      <c r="H89" s="26"/>
      <c r="I89" s="26"/>
      <c r="J89" s="42">
        <v>1207.4000000000001</v>
      </c>
      <c r="K89" s="42">
        <v>1174.0999999999999</v>
      </c>
      <c r="L89" s="13">
        <f t="shared" ref="L89:L91" si="4">+K89/J89*100</f>
        <v>97.242007619678645</v>
      </c>
      <c r="M89" s="23"/>
    </row>
    <row r="90" spans="1:13" ht="15" x14ac:dyDescent="0.2">
      <c r="A90" s="87"/>
      <c r="B90" s="85"/>
      <c r="C90" s="26" t="s">
        <v>36</v>
      </c>
      <c r="D90" s="26"/>
      <c r="E90" s="26"/>
      <c r="F90" s="26"/>
      <c r="G90" s="26"/>
      <c r="H90" s="26"/>
      <c r="I90" s="26"/>
      <c r="J90" s="43">
        <v>0</v>
      </c>
      <c r="K90" s="43"/>
      <c r="L90" s="13"/>
      <c r="M90" s="23"/>
    </row>
    <row r="91" spans="1:13" ht="15" x14ac:dyDescent="0.2">
      <c r="A91" s="87"/>
      <c r="B91" s="85"/>
      <c r="C91" s="26" t="s">
        <v>30</v>
      </c>
      <c r="D91" s="26"/>
      <c r="E91" s="26"/>
      <c r="F91" s="26"/>
      <c r="G91" s="26"/>
      <c r="H91" s="26"/>
      <c r="I91" s="26"/>
      <c r="J91" s="43">
        <v>278.5</v>
      </c>
      <c r="K91" s="43">
        <v>278.5</v>
      </c>
      <c r="L91" s="13">
        <f t="shared" si="4"/>
        <v>100</v>
      </c>
      <c r="M91" s="23"/>
    </row>
    <row r="92" spans="1:13" ht="15" x14ac:dyDescent="0.2">
      <c r="A92" s="87"/>
      <c r="B92" s="86"/>
      <c r="C92" s="26" t="s">
        <v>32</v>
      </c>
      <c r="D92" s="26"/>
      <c r="E92" s="26"/>
      <c r="F92" s="26"/>
      <c r="G92" s="26"/>
      <c r="H92" s="26"/>
      <c r="I92" s="26"/>
      <c r="J92" s="43"/>
      <c r="K92" s="43"/>
      <c r="L92" s="13">
        <v>0</v>
      </c>
      <c r="M92" s="23"/>
    </row>
    <row r="93" spans="1:13" ht="14.25" x14ac:dyDescent="0.2">
      <c r="A93" s="115" t="s">
        <v>11</v>
      </c>
      <c r="B93" s="116" t="s">
        <v>58</v>
      </c>
      <c r="C93" s="18" t="s">
        <v>28</v>
      </c>
      <c r="D93" s="18"/>
      <c r="E93" s="18"/>
      <c r="F93" s="18"/>
      <c r="G93" s="18"/>
      <c r="H93" s="18"/>
      <c r="I93" s="18"/>
      <c r="J93" s="39">
        <f>+J95+J96+J97+J98</f>
        <v>80306</v>
      </c>
      <c r="K93" s="39">
        <f>+K95+K96+K97+K98</f>
        <v>77581.860000000015</v>
      </c>
      <c r="L93" s="13">
        <f t="shared" si="2"/>
        <v>96.607800164371298</v>
      </c>
      <c r="M93" s="23"/>
    </row>
    <row r="94" spans="1:13" ht="14.25" x14ac:dyDescent="0.2">
      <c r="A94" s="115"/>
      <c r="B94" s="116"/>
      <c r="C94" s="18" t="s">
        <v>29</v>
      </c>
      <c r="D94" s="18"/>
      <c r="E94" s="18"/>
      <c r="F94" s="18"/>
      <c r="G94" s="18"/>
      <c r="H94" s="18"/>
      <c r="I94" s="18"/>
      <c r="J94" s="46"/>
      <c r="K94" s="46"/>
      <c r="L94" s="13"/>
      <c r="M94" s="23"/>
    </row>
    <row r="95" spans="1:13" ht="25.5" x14ac:dyDescent="0.2">
      <c r="A95" s="115"/>
      <c r="B95" s="116"/>
      <c r="C95" s="28" t="s">
        <v>78</v>
      </c>
      <c r="D95" s="18"/>
      <c r="E95" s="18"/>
      <c r="F95" s="18"/>
      <c r="G95" s="18"/>
      <c r="H95" s="18"/>
      <c r="I95" s="18"/>
      <c r="J95" s="39">
        <f t="shared" ref="J95:K98" si="5">+J101+J107+J113+J119</f>
        <v>65160.6</v>
      </c>
      <c r="K95" s="39">
        <f t="shared" si="5"/>
        <v>63177.3</v>
      </c>
      <c r="L95" s="13">
        <f t="shared" si="2"/>
        <v>96.956289536928765</v>
      </c>
      <c r="M95" s="23"/>
    </row>
    <row r="96" spans="1:13" ht="14.25" x14ac:dyDescent="0.2">
      <c r="A96" s="115"/>
      <c r="B96" s="116"/>
      <c r="C96" s="18" t="s">
        <v>36</v>
      </c>
      <c r="D96" s="18"/>
      <c r="E96" s="18"/>
      <c r="F96" s="18"/>
      <c r="G96" s="18"/>
      <c r="H96" s="18"/>
      <c r="I96" s="18"/>
      <c r="J96" s="39">
        <f t="shared" si="5"/>
        <v>0</v>
      </c>
      <c r="K96" s="39">
        <f t="shared" si="5"/>
        <v>0</v>
      </c>
      <c r="L96" s="13">
        <v>0</v>
      </c>
      <c r="M96" s="23"/>
    </row>
    <row r="97" spans="1:13" ht="14.25" x14ac:dyDescent="0.2">
      <c r="A97" s="115"/>
      <c r="B97" s="116"/>
      <c r="C97" s="18" t="s">
        <v>30</v>
      </c>
      <c r="D97" s="18"/>
      <c r="E97" s="18"/>
      <c r="F97" s="18"/>
      <c r="G97" s="18"/>
      <c r="H97" s="18"/>
      <c r="I97" s="18"/>
      <c r="J97" s="39">
        <f t="shared" si="5"/>
        <v>12505.4</v>
      </c>
      <c r="K97" s="39">
        <f t="shared" si="5"/>
        <v>12294.400000000001</v>
      </c>
      <c r="L97" s="13">
        <f t="shared" si="2"/>
        <v>98.312728901114738</v>
      </c>
      <c r="M97" s="23"/>
    </row>
    <row r="98" spans="1:13" ht="14.25" x14ac:dyDescent="0.2">
      <c r="A98" s="115"/>
      <c r="B98" s="116"/>
      <c r="C98" s="18" t="s">
        <v>32</v>
      </c>
      <c r="D98" s="18"/>
      <c r="E98" s="18"/>
      <c r="F98" s="18"/>
      <c r="G98" s="18"/>
      <c r="H98" s="18"/>
      <c r="I98" s="18"/>
      <c r="J98" s="39">
        <f t="shared" si="5"/>
        <v>2640</v>
      </c>
      <c r="K98" s="39">
        <f t="shared" si="5"/>
        <v>2110.16</v>
      </c>
      <c r="L98" s="13">
        <f t="shared" si="2"/>
        <v>79.930303030303023</v>
      </c>
      <c r="M98" s="23"/>
    </row>
    <row r="99" spans="1:13" ht="15" x14ac:dyDescent="0.2">
      <c r="A99" s="90" t="s">
        <v>37</v>
      </c>
      <c r="B99" s="90" t="s">
        <v>59</v>
      </c>
      <c r="C99" s="17" t="s">
        <v>28</v>
      </c>
      <c r="D99" s="17"/>
      <c r="E99" s="17"/>
      <c r="F99" s="17"/>
      <c r="G99" s="17"/>
      <c r="H99" s="17"/>
      <c r="I99" s="17"/>
      <c r="J99" s="42">
        <f>SUM(J101:J104)</f>
        <v>52901.5</v>
      </c>
      <c r="K99" s="42">
        <f>SUM(K101:K104)</f>
        <v>50555.720000000008</v>
      </c>
      <c r="L99" s="13">
        <f t="shared" si="2"/>
        <v>95.56575900494316</v>
      </c>
      <c r="M99" s="23"/>
    </row>
    <row r="100" spans="1:13" ht="15" x14ac:dyDescent="0.2">
      <c r="A100" s="90"/>
      <c r="B100" s="90"/>
      <c r="C100" s="17" t="s">
        <v>29</v>
      </c>
      <c r="D100" s="17"/>
      <c r="E100" s="17"/>
      <c r="F100" s="17"/>
      <c r="G100" s="17"/>
      <c r="H100" s="17"/>
      <c r="I100" s="17"/>
      <c r="J100" s="47"/>
      <c r="K100" s="42"/>
      <c r="L100" s="13"/>
      <c r="M100" s="23"/>
    </row>
    <row r="101" spans="1:13" ht="25.5" x14ac:dyDescent="0.2">
      <c r="A101" s="90"/>
      <c r="B101" s="90"/>
      <c r="C101" s="27" t="s">
        <v>78</v>
      </c>
      <c r="D101" s="17"/>
      <c r="E101" s="17"/>
      <c r="F101" s="17"/>
      <c r="G101" s="17"/>
      <c r="H101" s="17"/>
      <c r="I101" s="17"/>
      <c r="J101" s="42">
        <v>41363.9</v>
      </c>
      <c r="K101" s="42">
        <v>39661.9</v>
      </c>
      <c r="L101" s="13">
        <f t="shared" si="2"/>
        <v>95.885300950829105</v>
      </c>
      <c r="M101" s="23"/>
    </row>
    <row r="102" spans="1:13" ht="15" x14ac:dyDescent="0.2">
      <c r="A102" s="90"/>
      <c r="B102" s="90"/>
      <c r="C102" s="17" t="s">
        <v>36</v>
      </c>
      <c r="D102" s="17"/>
      <c r="E102" s="17"/>
      <c r="F102" s="17"/>
      <c r="G102" s="17"/>
      <c r="H102" s="17"/>
      <c r="I102" s="17"/>
      <c r="J102" s="42"/>
      <c r="K102" s="42"/>
      <c r="L102" s="13">
        <v>0</v>
      </c>
      <c r="M102" s="23"/>
    </row>
    <row r="103" spans="1:13" ht="15" x14ac:dyDescent="0.2">
      <c r="A103" s="90"/>
      <c r="B103" s="90"/>
      <c r="C103" s="17" t="s">
        <v>30</v>
      </c>
      <c r="D103" s="17"/>
      <c r="E103" s="17"/>
      <c r="F103" s="17"/>
      <c r="G103" s="17"/>
      <c r="H103" s="17"/>
      <c r="I103" s="17"/>
      <c r="J103" s="42">
        <v>9287.6</v>
      </c>
      <c r="K103" s="42">
        <v>9105.7000000000007</v>
      </c>
      <c r="L103" s="13">
        <f t="shared" si="2"/>
        <v>98.041474654377879</v>
      </c>
      <c r="M103" s="23"/>
    </row>
    <row r="104" spans="1:13" ht="15" x14ac:dyDescent="0.2">
      <c r="A104" s="90"/>
      <c r="B104" s="90"/>
      <c r="C104" s="17" t="s">
        <v>32</v>
      </c>
      <c r="D104" s="17"/>
      <c r="E104" s="17"/>
      <c r="F104" s="17"/>
      <c r="G104" s="17"/>
      <c r="H104" s="17"/>
      <c r="I104" s="17"/>
      <c r="J104" s="42">
        <v>2250</v>
      </c>
      <c r="K104" s="122">
        <v>1788.12</v>
      </c>
      <c r="L104" s="13">
        <f t="shared" si="2"/>
        <v>79.471999999999994</v>
      </c>
      <c r="M104" s="23"/>
    </row>
    <row r="105" spans="1:13" ht="12.75" customHeight="1" x14ac:dyDescent="0.2">
      <c r="A105" s="90" t="s">
        <v>20</v>
      </c>
      <c r="B105" s="90" t="s">
        <v>38</v>
      </c>
      <c r="C105" s="17" t="s">
        <v>28</v>
      </c>
      <c r="D105" s="17"/>
      <c r="E105" s="17"/>
      <c r="F105" s="17"/>
      <c r="G105" s="17"/>
      <c r="H105" s="17"/>
      <c r="I105" s="17"/>
      <c r="J105" s="42">
        <f>SUM(J107:J110)</f>
        <v>12177.4</v>
      </c>
      <c r="K105" s="122">
        <f>SUM(K107:K110)</f>
        <v>12056.6</v>
      </c>
      <c r="L105" s="13">
        <f t="shared" si="2"/>
        <v>99.007998423308763</v>
      </c>
      <c r="M105" s="23"/>
    </row>
    <row r="106" spans="1:13" ht="12.75" customHeight="1" x14ac:dyDescent="0.2">
      <c r="A106" s="90"/>
      <c r="B106" s="90"/>
      <c r="C106" s="17" t="s">
        <v>29</v>
      </c>
      <c r="D106" s="17"/>
      <c r="E106" s="17"/>
      <c r="F106" s="17"/>
      <c r="G106" s="17"/>
      <c r="H106" s="17"/>
      <c r="I106" s="17"/>
      <c r="J106" s="42"/>
      <c r="K106" s="122"/>
      <c r="L106" s="13"/>
      <c r="M106" s="23"/>
    </row>
    <row r="107" spans="1:13" ht="22.5" customHeight="1" x14ac:dyDescent="0.2">
      <c r="A107" s="90"/>
      <c r="B107" s="90"/>
      <c r="C107" s="27" t="s">
        <v>78</v>
      </c>
      <c r="D107" s="17"/>
      <c r="E107" s="17"/>
      <c r="F107" s="17"/>
      <c r="G107" s="17"/>
      <c r="H107" s="17"/>
      <c r="I107" s="17"/>
      <c r="J107" s="42">
        <v>11062.6</v>
      </c>
      <c r="K107" s="122">
        <v>10967.6</v>
      </c>
      <c r="L107" s="13">
        <f t="shared" si="2"/>
        <v>99.141250700558629</v>
      </c>
      <c r="M107" s="23"/>
    </row>
    <row r="108" spans="1:13" ht="12.75" customHeight="1" x14ac:dyDescent="0.2">
      <c r="A108" s="90"/>
      <c r="B108" s="90"/>
      <c r="C108" s="17" t="s">
        <v>36</v>
      </c>
      <c r="D108" s="17"/>
      <c r="E108" s="17"/>
      <c r="F108" s="17"/>
      <c r="G108" s="17"/>
      <c r="H108" s="17"/>
      <c r="I108" s="17"/>
      <c r="J108" s="42"/>
      <c r="K108" s="122"/>
      <c r="L108" s="13"/>
      <c r="M108" s="23"/>
    </row>
    <row r="109" spans="1:13" ht="12.75" customHeight="1" x14ac:dyDescent="0.2">
      <c r="A109" s="90"/>
      <c r="B109" s="90"/>
      <c r="C109" s="17" t="s">
        <v>30</v>
      </c>
      <c r="D109" s="17"/>
      <c r="E109" s="17"/>
      <c r="F109" s="17"/>
      <c r="G109" s="17"/>
      <c r="H109" s="17"/>
      <c r="I109" s="17"/>
      <c r="J109" s="42">
        <v>1094.8</v>
      </c>
      <c r="K109" s="122">
        <v>1069</v>
      </c>
      <c r="L109" s="13">
        <f t="shared" si="2"/>
        <v>97.64340518816222</v>
      </c>
      <c r="M109" s="23"/>
    </row>
    <row r="110" spans="1:13" ht="12.75" customHeight="1" x14ac:dyDescent="0.2">
      <c r="A110" s="90"/>
      <c r="B110" s="90"/>
      <c r="C110" s="17" t="s">
        <v>32</v>
      </c>
      <c r="D110" s="17"/>
      <c r="E110" s="17"/>
      <c r="F110" s="17"/>
      <c r="G110" s="17"/>
      <c r="H110" s="17"/>
      <c r="I110" s="17"/>
      <c r="J110" s="42">
        <v>20</v>
      </c>
      <c r="K110" s="122">
        <v>20</v>
      </c>
      <c r="L110" s="13">
        <f t="shared" si="2"/>
        <v>100</v>
      </c>
      <c r="M110" s="23"/>
    </row>
    <row r="111" spans="1:13" ht="12.75" customHeight="1" x14ac:dyDescent="0.2">
      <c r="A111" s="90" t="s">
        <v>22</v>
      </c>
      <c r="B111" s="90" t="s">
        <v>39</v>
      </c>
      <c r="C111" s="17" t="s">
        <v>28</v>
      </c>
      <c r="D111" s="17"/>
      <c r="E111" s="17"/>
      <c r="F111" s="17"/>
      <c r="G111" s="17"/>
      <c r="H111" s="17"/>
      <c r="I111" s="17"/>
      <c r="J111" s="42">
        <f>SUM(J113:J116)</f>
        <v>12579.9</v>
      </c>
      <c r="K111" s="122">
        <f>SUM(K113:K116)</f>
        <v>12407.04</v>
      </c>
      <c r="L111" s="13">
        <f t="shared" si="2"/>
        <v>98.625903226575744</v>
      </c>
      <c r="M111" s="23"/>
    </row>
    <row r="112" spans="1:13" ht="12.75" customHeight="1" x14ac:dyDescent="0.2">
      <c r="A112" s="90"/>
      <c r="B112" s="90"/>
      <c r="C112" s="17" t="s">
        <v>29</v>
      </c>
      <c r="D112" s="17"/>
      <c r="E112" s="17"/>
      <c r="F112" s="17"/>
      <c r="G112" s="17"/>
      <c r="H112" s="17"/>
      <c r="I112" s="17"/>
      <c r="J112" s="42"/>
      <c r="K112" s="122"/>
      <c r="L112" s="13"/>
      <c r="M112" s="23"/>
    </row>
    <row r="113" spans="1:13" ht="29.25" customHeight="1" x14ac:dyDescent="0.2">
      <c r="A113" s="90"/>
      <c r="B113" s="90"/>
      <c r="C113" s="27" t="s">
        <v>78</v>
      </c>
      <c r="D113" s="17"/>
      <c r="E113" s="17"/>
      <c r="F113" s="17"/>
      <c r="G113" s="17"/>
      <c r="H113" s="17"/>
      <c r="I113" s="17"/>
      <c r="J113" s="42">
        <v>10363.4</v>
      </c>
      <c r="K113" s="122">
        <v>10260.5</v>
      </c>
      <c r="L113" s="13">
        <f t="shared" si="2"/>
        <v>99.007082617673731</v>
      </c>
      <c r="M113" s="23"/>
    </row>
    <row r="114" spans="1:13" ht="12.75" customHeight="1" x14ac:dyDescent="0.2">
      <c r="A114" s="90"/>
      <c r="B114" s="90"/>
      <c r="C114" s="17" t="s">
        <v>36</v>
      </c>
      <c r="D114" s="17"/>
      <c r="E114" s="17"/>
      <c r="F114" s="17"/>
      <c r="G114" s="17"/>
      <c r="H114" s="17"/>
      <c r="I114" s="17"/>
      <c r="J114" s="47"/>
      <c r="K114" s="122"/>
      <c r="L114" s="13">
        <v>0</v>
      </c>
      <c r="M114" s="23"/>
    </row>
    <row r="115" spans="1:13" ht="12.75" customHeight="1" x14ac:dyDescent="0.2">
      <c r="A115" s="90"/>
      <c r="B115" s="90"/>
      <c r="C115" s="17" t="s">
        <v>30</v>
      </c>
      <c r="D115" s="17"/>
      <c r="E115" s="17"/>
      <c r="F115" s="17"/>
      <c r="G115" s="17"/>
      <c r="H115" s="17"/>
      <c r="I115" s="17"/>
      <c r="J115" s="42">
        <v>1846.5</v>
      </c>
      <c r="K115" s="122">
        <v>1844.5</v>
      </c>
      <c r="L115" s="13">
        <f t="shared" si="2"/>
        <v>99.89168697535878</v>
      </c>
      <c r="M115" s="23"/>
    </row>
    <row r="116" spans="1:13" ht="15" x14ac:dyDescent="0.2">
      <c r="A116" s="90"/>
      <c r="B116" s="90"/>
      <c r="C116" s="17" t="s">
        <v>32</v>
      </c>
      <c r="D116" s="17"/>
      <c r="E116" s="17"/>
      <c r="F116" s="17"/>
      <c r="G116" s="17"/>
      <c r="H116" s="17"/>
      <c r="I116" s="17"/>
      <c r="J116" s="42">
        <v>370</v>
      </c>
      <c r="K116" s="122">
        <v>302.04000000000002</v>
      </c>
      <c r="L116" s="13">
        <f t="shared" si="2"/>
        <v>81.632432432432438</v>
      </c>
      <c r="M116" s="23"/>
    </row>
    <row r="117" spans="1:13" ht="15" x14ac:dyDescent="0.2">
      <c r="A117" s="90" t="s">
        <v>24</v>
      </c>
      <c r="B117" s="90" t="s">
        <v>40</v>
      </c>
      <c r="C117" s="17" t="s">
        <v>28</v>
      </c>
      <c r="D117" s="17"/>
      <c r="E117" s="17"/>
      <c r="F117" s="17"/>
      <c r="G117" s="17"/>
      <c r="H117" s="17"/>
      <c r="I117" s="17"/>
      <c r="J117" s="42">
        <f>SUM(J119:J122)</f>
        <v>2647.2</v>
      </c>
      <c r="K117" s="42">
        <f>SUM(K119:K122)</f>
        <v>2562.5</v>
      </c>
      <c r="L117" s="13">
        <f t="shared" si="2"/>
        <v>96.80039286793594</v>
      </c>
      <c r="M117" s="23"/>
    </row>
    <row r="118" spans="1:13" ht="15" x14ac:dyDescent="0.2">
      <c r="A118" s="90"/>
      <c r="B118" s="90"/>
      <c r="C118" s="17" t="s">
        <v>29</v>
      </c>
      <c r="D118" s="17"/>
      <c r="E118" s="17"/>
      <c r="F118" s="17"/>
      <c r="G118" s="17"/>
      <c r="H118" s="17"/>
      <c r="I118" s="17"/>
      <c r="J118" s="42"/>
      <c r="K118" s="42"/>
      <c r="L118" s="13"/>
      <c r="M118" s="23"/>
    </row>
    <row r="119" spans="1:13" ht="25.5" x14ac:dyDescent="0.2">
      <c r="A119" s="90"/>
      <c r="B119" s="90"/>
      <c r="C119" s="27" t="s">
        <v>78</v>
      </c>
      <c r="D119" s="17"/>
      <c r="E119" s="17"/>
      <c r="F119" s="17"/>
      <c r="G119" s="17"/>
      <c r="H119" s="17"/>
      <c r="I119" s="17"/>
      <c r="J119" s="42">
        <v>2370.6999999999998</v>
      </c>
      <c r="K119" s="42">
        <v>2287.3000000000002</v>
      </c>
      <c r="L119" s="13">
        <f t="shared" si="2"/>
        <v>96.482051714683436</v>
      </c>
      <c r="M119" s="23"/>
    </row>
    <row r="120" spans="1:13" ht="15" x14ac:dyDescent="0.2">
      <c r="A120" s="90"/>
      <c r="B120" s="90"/>
      <c r="C120" s="17" t="s">
        <v>36</v>
      </c>
      <c r="D120" s="17"/>
      <c r="E120" s="17"/>
      <c r="F120" s="17"/>
      <c r="G120" s="17"/>
      <c r="H120" s="17"/>
      <c r="I120" s="17"/>
      <c r="J120" s="42"/>
      <c r="K120" s="42"/>
      <c r="L120" s="13">
        <v>0</v>
      </c>
      <c r="M120" s="23"/>
    </row>
    <row r="121" spans="1:13" ht="15" x14ac:dyDescent="0.2">
      <c r="A121" s="90"/>
      <c r="B121" s="90"/>
      <c r="C121" s="17" t="s">
        <v>30</v>
      </c>
      <c r="D121" s="17"/>
      <c r="E121" s="17"/>
      <c r="F121" s="17"/>
      <c r="G121" s="17"/>
      <c r="H121" s="17"/>
      <c r="I121" s="17"/>
      <c r="J121" s="42">
        <v>276.5</v>
      </c>
      <c r="K121" s="42">
        <v>275.2</v>
      </c>
      <c r="L121" s="13">
        <v>0</v>
      </c>
      <c r="M121" s="23"/>
    </row>
    <row r="122" spans="1:13" ht="15" x14ac:dyDescent="0.2">
      <c r="A122" s="90"/>
      <c r="B122" s="90"/>
      <c r="C122" s="17" t="s">
        <v>32</v>
      </c>
      <c r="D122" s="17"/>
      <c r="E122" s="17"/>
      <c r="F122" s="17"/>
      <c r="G122" s="17"/>
      <c r="H122" s="17"/>
      <c r="I122" s="17"/>
      <c r="J122" s="42"/>
      <c r="K122" s="42"/>
      <c r="L122" s="13">
        <v>0</v>
      </c>
      <c r="M122" s="23"/>
    </row>
    <row r="123" spans="1:13" ht="14.25" x14ac:dyDescent="0.2">
      <c r="A123" s="91" t="s">
        <v>11</v>
      </c>
      <c r="B123" s="92" t="s">
        <v>60</v>
      </c>
      <c r="C123" s="18" t="s">
        <v>28</v>
      </c>
      <c r="D123" s="18"/>
      <c r="E123" s="18"/>
      <c r="F123" s="18"/>
      <c r="G123" s="18"/>
      <c r="H123" s="18"/>
      <c r="I123" s="18"/>
      <c r="J123" s="48">
        <f>+J125+J126+J127+J128</f>
        <v>126824.5</v>
      </c>
      <c r="K123" s="48">
        <f>+K125+K126+K127+K128</f>
        <v>111435.59</v>
      </c>
      <c r="L123" s="13">
        <f t="shared" si="2"/>
        <v>87.865980153676929</v>
      </c>
      <c r="M123" s="23"/>
    </row>
    <row r="124" spans="1:13" ht="14.25" x14ac:dyDescent="0.2">
      <c r="A124" s="91"/>
      <c r="B124" s="92"/>
      <c r="C124" s="18" t="s">
        <v>29</v>
      </c>
      <c r="D124" s="18"/>
      <c r="E124" s="18"/>
      <c r="F124" s="18"/>
      <c r="G124" s="18"/>
      <c r="H124" s="18"/>
      <c r="I124" s="18"/>
      <c r="J124" s="49"/>
      <c r="K124" s="49"/>
      <c r="L124" s="13"/>
      <c r="M124" s="23"/>
    </row>
    <row r="125" spans="1:13" ht="25.5" x14ac:dyDescent="0.2">
      <c r="A125" s="91"/>
      <c r="B125" s="92"/>
      <c r="C125" s="28" t="s">
        <v>78</v>
      </c>
      <c r="D125" s="18"/>
      <c r="E125" s="18"/>
      <c r="F125" s="18"/>
      <c r="G125" s="18"/>
      <c r="H125" s="18"/>
      <c r="I125" s="18"/>
      <c r="J125" s="50">
        <f>+J131+J137+J143+J150+J156</f>
        <v>105228.3</v>
      </c>
      <c r="K125" s="50">
        <f>+K131+K137+K143+K150+K156</f>
        <v>94177.7</v>
      </c>
      <c r="L125" s="13">
        <f t="shared" si="2"/>
        <v>89.4984524125164</v>
      </c>
      <c r="M125" s="23"/>
    </row>
    <row r="126" spans="1:13" ht="14.25" x14ac:dyDescent="0.2">
      <c r="A126" s="91"/>
      <c r="B126" s="92"/>
      <c r="C126" s="18" t="s">
        <v>36</v>
      </c>
      <c r="D126" s="18"/>
      <c r="E126" s="18"/>
      <c r="F126" s="18"/>
      <c r="G126" s="18"/>
      <c r="H126" s="18"/>
      <c r="I126" s="18"/>
      <c r="J126" s="50">
        <f>+J132+J138+J144+J151</f>
        <v>4473.8</v>
      </c>
      <c r="K126" s="50">
        <f>+K132+K138+K144+K151</f>
        <v>4473.8</v>
      </c>
      <c r="L126" s="13">
        <f t="shared" si="2"/>
        <v>100</v>
      </c>
      <c r="M126" s="23"/>
    </row>
    <row r="127" spans="1:13" ht="14.25" x14ac:dyDescent="0.2">
      <c r="A127" s="91"/>
      <c r="B127" s="92"/>
      <c r="C127" s="18" t="s">
        <v>30</v>
      </c>
      <c r="D127" s="18"/>
      <c r="E127" s="18"/>
      <c r="F127" s="18"/>
      <c r="G127" s="18"/>
      <c r="H127" s="18"/>
      <c r="I127" s="18"/>
      <c r="J127" s="50">
        <f>+J133+J139+J145+J149+J155</f>
        <v>6748</v>
      </c>
      <c r="K127" s="50">
        <f>+K133+K139+K145+K149+K155</f>
        <v>6695</v>
      </c>
      <c r="L127" s="13">
        <f t="shared" si="2"/>
        <v>99.214582098399532</v>
      </c>
      <c r="M127" s="23"/>
    </row>
    <row r="128" spans="1:13" ht="14.25" x14ac:dyDescent="0.2">
      <c r="A128" s="91"/>
      <c r="B128" s="92"/>
      <c r="C128" s="18" t="s">
        <v>32</v>
      </c>
      <c r="D128" s="18"/>
      <c r="E128" s="18"/>
      <c r="F128" s="18"/>
      <c r="G128" s="18"/>
      <c r="H128" s="18"/>
      <c r="I128" s="18"/>
      <c r="J128" s="50">
        <f>+J134+J140+J146+J152</f>
        <v>10374.4</v>
      </c>
      <c r="K128" s="50">
        <f>+K134+K140+K146+K152</f>
        <v>6089.09</v>
      </c>
      <c r="L128" s="13">
        <f t="shared" si="2"/>
        <v>58.69341841455892</v>
      </c>
      <c r="M128" s="23"/>
    </row>
    <row r="129" spans="1:13" ht="15" x14ac:dyDescent="0.2">
      <c r="A129" s="88" t="s">
        <v>18</v>
      </c>
      <c r="B129" s="93" t="s">
        <v>41</v>
      </c>
      <c r="C129" s="17" t="s">
        <v>28</v>
      </c>
      <c r="D129" s="17"/>
      <c r="E129" s="17"/>
      <c r="F129" s="17"/>
      <c r="G129" s="17"/>
      <c r="H129" s="17"/>
      <c r="I129" s="17"/>
      <c r="J129" s="36">
        <f>+J131+J132+J133+J134</f>
        <v>22011.600000000002</v>
      </c>
      <c r="K129" s="67">
        <f>+K131+K132+K133+K134</f>
        <v>21594.720000000001</v>
      </c>
      <c r="L129" s="13">
        <f t="shared" si="2"/>
        <v>98.106089516436782</v>
      </c>
      <c r="M129" s="23"/>
    </row>
    <row r="130" spans="1:13" ht="15" x14ac:dyDescent="0.2">
      <c r="A130" s="88"/>
      <c r="B130" s="93"/>
      <c r="C130" s="17" t="s">
        <v>29</v>
      </c>
      <c r="D130" s="17"/>
      <c r="E130" s="17"/>
      <c r="F130" s="17"/>
      <c r="G130" s="17"/>
      <c r="H130" s="17"/>
      <c r="I130" s="17"/>
      <c r="J130" s="36"/>
      <c r="K130" s="67"/>
      <c r="L130" s="13"/>
      <c r="M130" s="23"/>
    </row>
    <row r="131" spans="1:13" ht="25.5" x14ac:dyDescent="0.2">
      <c r="A131" s="88"/>
      <c r="B131" s="93"/>
      <c r="C131" s="27" t="s">
        <v>78</v>
      </c>
      <c r="D131" s="17"/>
      <c r="E131" s="17"/>
      <c r="F131" s="17"/>
      <c r="G131" s="17"/>
      <c r="H131" s="17"/>
      <c r="I131" s="17"/>
      <c r="J131" s="36">
        <v>21068.7</v>
      </c>
      <c r="K131" s="67">
        <v>20861.5</v>
      </c>
      <c r="L131" s="13">
        <f t="shared" si="2"/>
        <v>99.016550617741004</v>
      </c>
      <c r="M131" s="23"/>
    </row>
    <row r="132" spans="1:13" ht="15" x14ac:dyDescent="0.2">
      <c r="A132" s="88"/>
      <c r="B132" s="93"/>
      <c r="C132" s="17" t="s">
        <v>36</v>
      </c>
      <c r="D132" s="17"/>
      <c r="E132" s="17"/>
      <c r="F132" s="17"/>
      <c r="G132" s="17"/>
      <c r="H132" s="17"/>
      <c r="I132" s="17"/>
      <c r="J132" s="36">
        <v>300</v>
      </c>
      <c r="K132" s="67">
        <v>300</v>
      </c>
      <c r="L132" s="13">
        <f t="shared" si="2"/>
        <v>100</v>
      </c>
      <c r="M132" s="23"/>
    </row>
    <row r="133" spans="1:13" ht="15" x14ac:dyDescent="0.2">
      <c r="A133" s="88"/>
      <c r="B133" s="93"/>
      <c r="C133" s="17" t="s">
        <v>30</v>
      </c>
      <c r="D133" s="17"/>
      <c r="E133" s="17"/>
      <c r="F133" s="17"/>
      <c r="G133" s="17"/>
      <c r="H133" s="17"/>
      <c r="I133" s="17"/>
      <c r="J133" s="36">
        <v>348.5</v>
      </c>
      <c r="K133" s="67">
        <v>348.5</v>
      </c>
      <c r="L133" s="13">
        <f t="shared" si="2"/>
        <v>100</v>
      </c>
      <c r="M133" s="23"/>
    </row>
    <row r="134" spans="1:13" ht="15" x14ac:dyDescent="0.2">
      <c r="A134" s="88"/>
      <c r="B134" s="93"/>
      <c r="C134" s="17" t="s">
        <v>32</v>
      </c>
      <c r="D134" s="17"/>
      <c r="E134" s="17"/>
      <c r="F134" s="17"/>
      <c r="G134" s="17"/>
      <c r="H134" s="17"/>
      <c r="I134" s="17"/>
      <c r="J134" s="36">
        <v>294.39999999999998</v>
      </c>
      <c r="K134" s="67">
        <v>84.72</v>
      </c>
      <c r="L134" s="13">
        <f t="shared" si="2"/>
        <v>28.77717391304348</v>
      </c>
      <c r="M134" s="23"/>
    </row>
    <row r="135" spans="1:13" ht="15" x14ac:dyDescent="0.2">
      <c r="A135" s="88" t="s">
        <v>20</v>
      </c>
      <c r="B135" s="93" t="s">
        <v>42</v>
      </c>
      <c r="C135" s="17" t="s">
        <v>28</v>
      </c>
      <c r="D135" s="17"/>
      <c r="E135" s="17"/>
      <c r="F135" s="17"/>
      <c r="G135" s="17"/>
      <c r="H135" s="17"/>
      <c r="I135" s="17"/>
      <c r="J135" s="36">
        <f>+J137+J138+J139+J140</f>
        <v>48519.200000000004</v>
      </c>
      <c r="K135" s="67">
        <f>+K137+K138+K139+K140</f>
        <v>34486.03</v>
      </c>
      <c r="L135" s="13">
        <f t="shared" si="2"/>
        <v>71.077078764695202</v>
      </c>
      <c r="M135" s="23"/>
    </row>
    <row r="136" spans="1:13" ht="15" x14ac:dyDescent="0.2">
      <c r="A136" s="88"/>
      <c r="B136" s="93"/>
      <c r="C136" s="17" t="s">
        <v>29</v>
      </c>
      <c r="D136" s="17"/>
      <c r="E136" s="17"/>
      <c r="F136" s="17"/>
      <c r="G136" s="17"/>
      <c r="H136" s="17"/>
      <c r="I136" s="17"/>
      <c r="J136" s="36"/>
      <c r="K136" s="67"/>
      <c r="L136" s="13"/>
      <c r="M136" s="23"/>
    </row>
    <row r="137" spans="1:13" ht="25.5" x14ac:dyDescent="0.2">
      <c r="A137" s="88"/>
      <c r="B137" s="93"/>
      <c r="C137" s="27" t="s">
        <v>78</v>
      </c>
      <c r="D137" s="17"/>
      <c r="E137" s="17"/>
      <c r="F137" s="17"/>
      <c r="G137" s="17"/>
      <c r="H137" s="17"/>
      <c r="I137" s="17"/>
      <c r="J137" s="36">
        <v>33584.1</v>
      </c>
      <c r="K137" s="67">
        <v>23355</v>
      </c>
      <c r="L137" s="13">
        <f t="shared" si="2"/>
        <v>69.541836762039182</v>
      </c>
      <c r="M137" s="23"/>
    </row>
    <row r="138" spans="1:13" ht="15" x14ac:dyDescent="0.2">
      <c r="A138" s="88"/>
      <c r="B138" s="93"/>
      <c r="C138" s="17" t="s">
        <v>36</v>
      </c>
      <c r="D138" s="17"/>
      <c r="E138" s="17"/>
      <c r="F138" s="17"/>
      <c r="G138" s="17"/>
      <c r="H138" s="17"/>
      <c r="I138" s="17"/>
      <c r="J138" s="36">
        <v>4173.8</v>
      </c>
      <c r="K138" s="67">
        <v>4173.8</v>
      </c>
      <c r="L138" s="13">
        <f t="shared" si="2"/>
        <v>100</v>
      </c>
      <c r="M138" s="23"/>
    </row>
    <row r="139" spans="1:13" ht="15" x14ac:dyDescent="0.2">
      <c r="A139" s="88"/>
      <c r="B139" s="93"/>
      <c r="C139" s="17" t="s">
        <v>30</v>
      </c>
      <c r="D139" s="17"/>
      <c r="E139" s="17"/>
      <c r="F139" s="17"/>
      <c r="G139" s="17"/>
      <c r="H139" s="17"/>
      <c r="I139" s="17"/>
      <c r="J139" s="36">
        <v>1821.3</v>
      </c>
      <c r="K139" s="67">
        <v>1821.3</v>
      </c>
      <c r="L139" s="13">
        <f t="shared" si="2"/>
        <v>100</v>
      </c>
      <c r="M139" s="23"/>
    </row>
    <row r="140" spans="1:13" ht="15" x14ac:dyDescent="0.2">
      <c r="A140" s="88"/>
      <c r="B140" s="93"/>
      <c r="C140" s="17" t="s">
        <v>32</v>
      </c>
      <c r="D140" s="17"/>
      <c r="E140" s="17"/>
      <c r="F140" s="17"/>
      <c r="G140" s="17"/>
      <c r="H140" s="17"/>
      <c r="I140" s="17"/>
      <c r="J140" s="36">
        <v>8940</v>
      </c>
      <c r="K140" s="67">
        <v>5135.93</v>
      </c>
      <c r="L140" s="13">
        <f t="shared" si="2"/>
        <v>57.44888143176734</v>
      </c>
      <c r="M140" s="23"/>
    </row>
    <row r="141" spans="1:13" ht="15" x14ac:dyDescent="0.2">
      <c r="A141" s="88" t="s">
        <v>22</v>
      </c>
      <c r="B141" s="87" t="s">
        <v>43</v>
      </c>
      <c r="C141" s="17" t="s">
        <v>28</v>
      </c>
      <c r="D141" s="17"/>
      <c r="E141" s="17"/>
      <c r="F141" s="17"/>
      <c r="G141" s="17"/>
      <c r="H141" s="17"/>
      <c r="I141" s="17"/>
      <c r="J141" s="51">
        <f>+J143+J144+J145+J146</f>
        <v>56010.5</v>
      </c>
      <c r="K141" s="67">
        <f>+K143+K144+K145+K146</f>
        <v>55071.64</v>
      </c>
      <c r="L141" s="13">
        <f t="shared" si="2"/>
        <v>98.323778577231053</v>
      </c>
      <c r="M141" s="23"/>
    </row>
    <row r="142" spans="1:13" ht="15" x14ac:dyDescent="0.2">
      <c r="A142" s="88"/>
      <c r="B142" s="87"/>
      <c r="C142" s="17" t="s">
        <v>29</v>
      </c>
      <c r="D142" s="17"/>
      <c r="E142" s="17"/>
      <c r="F142" s="17"/>
      <c r="G142" s="17"/>
      <c r="H142" s="17"/>
      <c r="I142" s="17"/>
      <c r="J142" s="36"/>
      <c r="K142" s="67"/>
      <c r="L142" s="13"/>
      <c r="M142" s="23"/>
    </row>
    <row r="143" spans="1:13" ht="25.5" x14ac:dyDescent="0.2">
      <c r="A143" s="88"/>
      <c r="B143" s="87"/>
      <c r="C143" s="27" t="s">
        <v>78</v>
      </c>
      <c r="D143" s="17"/>
      <c r="E143" s="17"/>
      <c r="F143" s="17"/>
      <c r="G143" s="17"/>
      <c r="H143" s="17"/>
      <c r="I143" s="17"/>
      <c r="J143" s="36">
        <v>50555.5</v>
      </c>
      <c r="K143" s="67">
        <v>49941.2</v>
      </c>
      <c r="L143" s="13">
        <f t="shared" si="2"/>
        <v>98.784899763626115</v>
      </c>
      <c r="M143" s="23"/>
    </row>
    <row r="144" spans="1:13" ht="15" x14ac:dyDescent="0.2">
      <c r="A144" s="88"/>
      <c r="B144" s="87"/>
      <c r="C144" s="17" t="s">
        <v>36</v>
      </c>
      <c r="D144" s="17"/>
      <c r="E144" s="17"/>
      <c r="F144" s="17"/>
      <c r="G144" s="17"/>
      <c r="H144" s="17"/>
      <c r="I144" s="17"/>
      <c r="J144" s="36"/>
      <c r="K144" s="67"/>
      <c r="L144" s="13">
        <v>0</v>
      </c>
      <c r="M144" s="23"/>
    </row>
    <row r="145" spans="1:13" ht="15" x14ac:dyDescent="0.2">
      <c r="A145" s="88"/>
      <c r="B145" s="87"/>
      <c r="C145" s="17" t="s">
        <v>30</v>
      </c>
      <c r="D145" s="17"/>
      <c r="E145" s="17"/>
      <c r="F145" s="17"/>
      <c r="G145" s="17"/>
      <c r="H145" s="17"/>
      <c r="I145" s="17"/>
      <c r="J145" s="36">
        <v>4315</v>
      </c>
      <c r="K145" s="67">
        <v>4262</v>
      </c>
      <c r="L145" s="13">
        <f t="shared" ref="L145:L199" si="6">+K145/J145*100</f>
        <v>98.771726535341827</v>
      </c>
      <c r="M145" s="23"/>
    </row>
    <row r="146" spans="1:13" ht="15" x14ac:dyDescent="0.2">
      <c r="A146" s="88"/>
      <c r="B146" s="87"/>
      <c r="C146" s="17" t="s">
        <v>32</v>
      </c>
      <c r="D146" s="17"/>
      <c r="E146" s="17"/>
      <c r="F146" s="17"/>
      <c r="G146" s="17"/>
      <c r="H146" s="17"/>
      <c r="I146" s="17"/>
      <c r="J146" s="51">
        <v>1140</v>
      </c>
      <c r="K146" s="67">
        <v>868.44</v>
      </c>
      <c r="L146" s="13">
        <f t="shared" si="6"/>
        <v>76.178947368421063</v>
      </c>
      <c r="M146" s="23"/>
    </row>
    <row r="147" spans="1:13" ht="15" x14ac:dyDescent="0.2">
      <c r="A147" s="88" t="s">
        <v>24</v>
      </c>
      <c r="B147" s="87" t="s">
        <v>44</v>
      </c>
      <c r="C147" s="17" t="s">
        <v>28</v>
      </c>
      <c r="D147" s="17"/>
      <c r="E147" s="17"/>
      <c r="F147" s="17"/>
      <c r="G147" s="17"/>
      <c r="H147" s="17"/>
      <c r="I147" s="17"/>
      <c r="J147" s="36">
        <f>+J150+J151+J152+J149</f>
        <v>263.2</v>
      </c>
      <c r="K147" s="67">
        <f>+K150+K151+K152+K149</f>
        <v>263.2</v>
      </c>
      <c r="L147" s="13">
        <f t="shared" si="6"/>
        <v>100</v>
      </c>
      <c r="M147" s="23"/>
    </row>
    <row r="148" spans="1:13" ht="15" x14ac:dyDescent="0.2">
      <c r="A148" s="88"/>
      <c r="B148" s="87"/>
      <c r="C148" s="17" t="s">
        <v>29</v>
      </c>
      <c r="D148" s="17"/>
      <c r="E148" s="17"/>
      <c r="F148" s="17"/>
      <c r="G148" s="17"/>
      <c r="H148" s="17"/>
      <c r="I148" s="17"/>
      <c r="J148" s="36"/>
      <c r="K148" s="67"/>
      <c r="L148" s="13"/>
      <c r="M148" s="23"/>
    </row>
    <row r="149" spans="1:13" ht="15" x14ac:dyDescent="0.2">
      <c r="A149" s="88"/>
      <c r="B149" s="87"/>
      <c r="C149" s="17" t="s">
        <v>30</v>
      </c>
      <c r="D149" s="17"/>
      <c r="E149" s="17"/>
      <c r="F149" s="17"/>
      <c r="G149" s="17"/>
      <c r="H149" s="17"/>
      <c r="I149" s="17"/>
      <c r="J149" s="36">
        <v>263.2</v>
      </c>
      <c r="K149" s="36">
        <v>263.2</v>
      </c>
      <c r="L149" s="13">
        <f t="shared" si="6"/>
        <v>100</v>
      </c>
      <c r="M149" s="23"/>
    </row>
    <row r="150" spans="1:13" ht="25.5" x14ac:dyDescent="0.2">
      <c r="A150" s="88"/>
      <c r="B150" s="87"/>
      <c r="C150" s="27" t="s">
        <v>78</v>
      </c>
      <c r="D150" s="17"/>
      <c r="E150" s="17"/>
      <c r="F150" s="17"/>
      <c r="G150" s="17"/>
      <c r="H150" s="17"/>
      <c r="I150" s="17"/>
      <c r="J150" s="36"/>
      <c r="K150" s="36"/>
      <c r="L150" s="13">
        <v>0</v>
      </c>
      <c r="M150" s="23"/>
    </row>
    <row r="151" spans="1:13" ht="15" x14ac:dyDescent="0.2">
      <c r="A151" s="88"/>
      <c r="B151" s="87"/>
      <c r="C151" s="17" t="s">
        <v>36</v>
      </c>
      <c r="D151" s="17"/>
      <c r="E151" s="17"/>
      <c r="F151" s="17"/>
      <c r="G151" s="17"/>
      <c r="H151" s="17"/>
      <c r="I151" s="17"/>
      <c r="J151" s="36"/>
      <c r="K151" s="36"/>
      <c r="L151" s="13">
        <v>0</v>
      </c>
      <c r="M151" s="23"/>
    </row>
    <row r="152" spans="1:13" ht="15" x14ac:dyDescent="0.2">
      <c r="A152" s="88"/>
      <c r="B152" s="87"/>
      <c r="C152" s="17" t="s">
        <v>32</v>
      </c>
      <c r="D152" s="17"/>
      <c r="E152" s="17"/>
      <c r="F152" s="17"/>
      <c r="G152" s="17"/>
      <c r="H152" s="17"/>
      <c r="I152" s="17"/>
      <c r="J152" s="36">
        <v>0</v>
      </c>
      <c r="K152" s="36">
        <v>0</v>
      </c>
      <c r="L152" s="13">
        <v>0</v>
      </c>
      <c r="M152" s="23"/>
    </row>
    <row r="153" spans="1:13" ht="15" x14ac:dyDescent="0.2">
      <c r="A153" s="81" t="s">
        <v>26</v>
      </c>
      <c r="B153" s="81" t="s">
        <v>76</v>
      </c>
      <c r="C153" s="26" t="s">
        <v>28</v>
      </c>
      <c r="D153" s="26"/>
      <c r="E153" s="26"/>
      <c r="F153" s="26"/>
      <c r="G153" s="26"/>
      <c r="H153" s="26"/>
      <c r="I153" s="26"/>
      <c r="J153" s="36">
        <f>+J156+J157+J158+J155</f>
        <v>20</v>
      </c>
      <c r="K153" s="36">
        <f>+K156+K157+K158+K155</f>
        <v>20</v>
      </c>
      <c r="L153" s="13">
        <f t="shared" ref="L153" si="7">+K153/J153*100</f>
        <v>100</v>
      </c>
      <c r="M153" s="23"/>
    </row>
    <row r="154" spans="1:13" ht="15" x14ac:dyDescent="0.2">
      <c r="A154" s="82"/>
      <c r="B154" s="82"/>
      <c r="C154" s="26" t="s">
        <v>29</v>
      </c>
      <c r="D154" s="26"/>
      <c r="E154" s="26"/>
      <c r="F154" s="26"/>
      <c r="G154" s="26"/>
      <c r="H154" s="26"/>
      <c r="I154" s="26"/>
      <c r="J154" s="36"/>
      <c r="K154" s="36"/>
      <c r="L154" s="13"/>
      <c r="M154" s="23"/>
    </row>
    <row r="155" spans="1:13" ht="15" x14ac:dyDescent="0.2">
      <c r="A155" s="82"/>
      <c r="B155" s="82"/>
      <c r="C155" s="26" t="s">
        <v>30</v>
      </c>
      <c r="D155" s="26"/>
      <c r="E155" s="26"/>
      <c r="F155" s="26"/>
      <c r="G155" s="26"/>
      <c r="H155" s="26"/>
      <c r="I155" s="26"/>
      <c r="J155" s="36"/>
      <c r="K155" s="36"/>
      <c r="L155" s="13"/>
      <c r="M155" s="23"/>
    </row>
    <row r="156" spans="1:13" ht="25.5" x14ac:dyDescent="0.2">
      <c r="A156" s="82"/>
      <c r="B156" s="82"/>
      <c r="C156" s="27" t="s">
        <v>78</v>
      </c>
      <c r="D156" s="26"/>
      <c r="E156" s="26"/>
      <c r="F156" s="26"/>
      <c r="G156" s="26"/>
      <c r="H156" s="26"/>
      <c r="I156" s="26"/>
      <c r="J156" s="36">
        <v>20</v>
      </c>
      <c r="K156" s="36">
        <v>20</v>
      </c>
      <c r="L156" s="13">
        <f t="shared" ref="L156" si="8">+K156/J156*100</f>
        <v>100</v>
      </c>
      <c r="M156" s="23"/>
    </row>
    <row r="157" spans="1:13" ht="15" x14ac:dyDescent="0.2">
      <c r="A157" s="82"/>
      <c r="B157" s="82"/>
      <c r="C157" s="26" t="s">
        <v>36</v>
      </c>
      <c r="D157" s="26"/>
      <c r="E157" s="26"/>
      <c r="F157" s="26"/>
      <c r="G157" s="26"/>
      <c r="H157" s="26"/>
      <c r="I157" s="26"/>
      <c r="J157" s="36"/>
      <c r="K157" s="36"/>
      <c r="L157" s="13">
        <v>0</v>
      </c>
      <c r="M157" s="23"/>
    </row>
    <row r="158" spans="1:13" ht="15" x14ac:dyDescent="0.2">
      <c r="A158" s="83"/>
      <c r="B158" s="83"/>
      <c r="C158" s="26" t="s">
        <v>32</v>
      </c>
      <c r="D158" s="26"/>
      <c r="E158" s="26"/>
      <c r="F158" s="26"/>
      <c r="G158" s="26"/>
      <c r="H158" s="26"/>
      <c r="I158" s="26"/>
      <c r="J158" s="36">
        <v>0</v>
      </c>
      <c r="K158" s="36">
        <v>0</v>
      </c>
      <c r="L158" s="13">
        <v>0</v>
      </c>
      <c r="M158" s="23"/>
    </row>
    <row r="159" spans="1:13" ht="14.25" x14ac:dyDescent="0.2">
      <c r="A159" s="117" t="s">
        <v>11</v>
      </c>
      <c r="B159" s="118" t="s">
        <v>45</v>
      </c>
      <c r="C159" s="6" t="s">
        <v>28</v>
      </c>
      <c r="D159" s="8"/>
      <c r="E159" s="8"/>
      <c r="F159" s="8"/>
      <c r="G159" s="8"/>
      <c r="H159" s="8"/>
      <c r="I159" s="8"/>
      <c r="J159" s="52">
        <f>SUM(J161:J164)</f>
        <v>56829.500000000007</v>
      </c>
      <c r="K159" s="52">
        <f>SUM(K161:K164)</f>
        <v>54119.6</v>
      </c>
      <c r="L159" s="13">
        <f t="shared" si="6"/>
        <v>95.231525880044671</v>
      </c>
      <c r="M159" s="23"/>
    </row>
    <row r="160" spans="1:13" ht="14.25" x14ac:dyDescent="0.2">
      <c r="A160" s="117"/>
      <c r="B160" s="118"/>
      <c r="C160" s="6" t="s">
        <v>29</v>
      </c>
      <c r="D160" s="7"/>
      <c r="E160" s="7"/>
      <c r="F160" s="7"/>
      <c r="G160" s="7"/>
      <c r="H160" s="7"/>
      <c r="I160" s="7"/>
      <c r="J160" s="49"/>
      <c r="K160" s="49"/>
      <c r="L160" s="13"/>
      <c r="M160" s="23"/>
    </row>
    <row r="161" spans="1:13" ht="25.5" x14ac:dyDescent="0.2">
      <c r="A161" s="117"/>
      <c r="B161" s="118"/>
      <c r="C161" s="28" t="s">
        <v>78</v>
      </c>
      <c r="D161" s="7"/>
      <c r="E161" s="7"/>
      <c r="F161" s="7"/>
      <c r="G161" s="7"/>
      <c r="H161" s="7"/>
      <c r="I161" s="7"/>
      <c r="J161" s="52">
        <f t="shared" ref="J161:K164" si="9">+J167+J173+J179</f>
        <v>39445.600000000006</v>
      </c>
      <c r="K161" s="52">
        <f t="shared" si="9"/>
        <v>36735.699999999997</v>
      </c>
      <c r="L161" s="13">
        <f t="shared" si="6"/>
        <v>93.130032246942605</v>
      </c>
      <c r="M161" s="23"/>
    </row>
    <row r="162" spans="1:13" ht="14.25" x14ac:dyDescent="0.2">
      <c r="A162" s="117"/>
      <c r="B162" s="118"/>
      <c r="C162" s="6" t="s">
        <v>36</v>
      </c>
      <c r="D162" s="4"/>
      <c r="E162" s="4"/>
      <c r="F162" s="4"/>
      <c r="G162" s="4"/>
      <c r="H162" s="4"/>
      <c r="I162" s="4"/>
      <c r="J162" s="52">
        <f t="shared" si="9"/>
        <v>0</v>
      </c>
      <c r="K162" s="52">
        <f t="shared" si="9"/>
        <v>0</v>
      </c>
      <c r="L162" s="13">
        <v>0</v>
      </c>
      <c r="M162" s="23"/>
    </row>
    <row r="163" spans="1:13" ht="14.25" x14ac:dyDescent="0.2">
      <c r="A163" s="117"/>
      <c r="B163" s="118"/>
      <c r="C163" s="6" t="s">
        <v>30</v>
      </c>
      <c r="D163" s="4"/>
      <c r="E163" s="4"/>
      <c r="F163" s="4"/>
      <c r="G163" s="4"/>
      <c r="H163" s="4"/>
      <c r="I163" s="4"/>
      <c r="J163" s="52">
        <f t="shared" si="9"/>
        <v>17383.900000000001</v>
      </c>
      <c r="K163" s="52">
        <f t="shared" si="9"/>
        <v>17383.900000000001</v>
      </c>
      <c r="L163" s="13">
        <f t="shared" si="6"/>
        <v>100</v>
      </c>
      <c r="M163" s="23"/>
    </row>
    <row r="164" spans="1:13" ht="14.25" x14ac:dyDescent="0.2">
      <c r="A164" s="117"/>
      <c r="B164" s="118"/>
      <c r="C164" s="6" t="s">
        <v>32</v>
      </c>
      <c r="D164" s="7"/>
      <c r="E164" s="7"/>
      <c r="F164" s="7"/>
      <c r="G164" s="7"/>
      <c r="H164" s="7"/>
      <c r="I164" s="7"/>
      <c r="J164" s="52">
        <f t="shared" si="9"/>
        <v>0</v>
      </c>
      <c r="K164" s="52">
        <f t="shared" si="9"/>
        <v>0</v>
      </c>
      <c r="L164" s="13">
        <v>0</v>
      </c>
      <c r="M164" s="23"/>
    </row>
    <row r="165" spans="1:13" ht="15" x14ac:dyDescent="0.2">
      <c r="A165" s="94" t="s">
        <v>18</v>
      </c>
      <c r="B165" s="95" t="s">
        <v>61</v>
      </c>
      <c r="C165" s="5" t="s">
        <v>28</v>
      </c>
      <c r="D165" s="9"/>
      <c r="E165" s="9"/>
      <c r="F165" s="9"/>
      <c r="G165" s="9"/>
      <c r="H165" s="9"/>
      <c r="I165" s="9"/>
      <c r="J165" s="53">
        <f>SUM(J167:J170)</f>
        <v>43.2</v>
      </c>
      <c r="K165" s="53">
        <f>SUM(K167:K170)</f>
        <v>43.2</v>
      </c>
      <c r="L165" s="13">
        <f t="shared" si="6"/>
        <v>100</v>
      </c>
      <c r="M165" s="23"/>
    </row>
    <row r="166" spans="1:13" ht="15" x14ac:dyDescent="0.2">
      <c r="A166" s="94"/>
      <c r="B166" s="95"/>
      <c r="C166" s="5" t="s">
        <v>29</v>
      </c>
      <c r="D166" s="3"/>
      <c r="E166" s="3"/>
      <c r="F166" s="3"/>
      <c r="G166" s="3"/>
      <c r="H166" s="3"/>
      <c r="I166" s="3"/>
      <c r="J166" s="54"/>
      <c r="K166" s="54"/>
      <c r="L166" s="13"/>
      <c r="M166" s="23"/>
    </row>
    <row r="167" spans="1:13" ht="25.5" x14ac:dyDescent="0.2">
      <c r="A167" s="94"/>
      <c r="B167" s="95"/>
      <c r="C167" s="27" t="s">
        <v>78</v>
      </c>
      <c r="D167" s="3"/>
      <c r="E167" s="3"/>
      <c r="F167" s="3"/>
      <c r="G167" s="3"/>
      <c r="H167" s="3"/>
      <c r="I167" s="3"/>
      <c r="J167" s="54">
        <v>43.2</v>
      </c>
      <c r="K167" s="54">
        <v>43.2</v>
      </c>
      <c r="L167" s="13">
        <f t="shared" si="6"/>
        <v>100</v>
      </c>
      <c r="M167" s="23"/>
    </row>
    <row r="168" spans="1:13" ht="15" x14ac:dyDescent="0.2">
      <c r="A168" s="94"/>
      <c r="B168" s="95"/>
      <c r="C168" s="5" t="s">
        <v>36</v>
      </c>
      <c r="D168" s="10"/>
      <c r="E168" s="10"/>
      <c r="F168" s="10"/>
      <c r="G168" s="10"/>
      <c r="H168" s="10"/>
      <c r="I168" s="10"/>
      <c r="J168" s="55"/>
      <c r="K168" s="55"/>
      <c r="L168" s="13">
        <v>0</v>
      </c>
      <c r="M168" s="23"/>
    </row>
    <row r="169" spans="1:13" ht="15" x14ac:dyDescent="0.2">
      <c r="A169" s="94"/>
      <c r="B169" s="95"/>
      <c r="C169" s="5" t="s">
        <v>30</v>
      </c>
      <c r="D169" s="10"/>
      <c r="E169" s="10"/>
      <c r="F169" s="10"/>
      <c r="G169" s="10"/>
      <c r="H169" s="10"/>
      <c r="I169" s="10"/>
      <c r="J169" s="55"/>
      <c r="K169" s="55"/>
      <c r="L169" s="13">
        <v>0</v>
      </c>
      <c r="M169" s="23"/>
    </row>
    <row r="170" spans="1:13" ht="15" x14ac:dyDescent="0.2">
      <c r="A170" s="94"/>
      <c r="B170" s="95"/>
      <c r="C170" s="5" t="s">
        <v>32</v>
      </c>
      <c r="D170" s="3"/>
      <c r="E170" s="3"/>
      <c r="F170" s="3"/>
      <c r="G170" s="3"/>
      <c r="H170" s="3"/>
      <c r="I170" s="3"/>
      <c r="J170" s="54"/>
      <c r="K170" s="54"/>
      <c r="L170" s="13">
        <v>0</v>
      </c>
      <c r="M170" s="23"/>
    </row>
    <row r="171" spans="1:13" ht="15" x14ac:dyDescent="0.2">
      <c r="A171" s="94" t="s">
        <v>20</v>
      </c>
      <c r="B171" s="95" t="s">
        <v>62</v>
      </c>
      <c r="C171" s="5" t="s">
        <v>28</v>
      </c>
      <c r="D171" s="9"/>
      <c r="E171" s="9"/>
      <c r="F171" s="9"/>
      <c r="G171" s="9"/>
      <c r="H171" s="9"/>
      <c r="I171" s="9"/>
      <c r="J171" s="53">
        <f>SUM(J173:J176)</f>
        <v>20816.7</v>
      </c>
      <c r="K171" s="53">
        <f>SUM(K173:K176)</f>
        <v>18860.599999999999</v>
      </c>
      <c r="L171" s="13">
        <f t="shared" si="6"/>
        <v>90.603217608938962</v>
      </c>
      <c r="M171" s="23"/>
    </row>
    <row r="172" spans="1:13" ht="15" x14ac:dyDescent="0.2">
      <c r="A172" s="94"/>
      <c r="B172" s="95"/>
      <c r="C172" s="5" t="s">
        <v>29</v>
      </c>
      <c r="D172" s="3"/>
      <c r="E172" s="3"/>
      <c r="F172" s="3"/>
      <c r="G172" s="3"/>
      <c r="H172" s="3"/>
      <c r="I172" s="3"/>
      <c r="J172" s="54"/>
      <c r="K172" s="54"/>
      <c r="L172" s="13"/>
      <c r="M172" s="23"/>
    </row>
    <row r="173" spans="1:13" ht="25.5" x14ac:dyDescent="0.2">
      <c r="A173" s="94"/>
      <c r="B173" s="95"/>
      <c r="C173" s="27" t="s">
        <v>78</v>
      </c>
      <c r="D173" s="3"/>
      <c r="E173" s="3"/>
      <c r="F173" s="3"/>
      <c r="G173" s="3"/>
      <c r="H173" s="3"/>
      <c r="I173" s="3"/>
      <c r="J173" s="54">
        <v>20816.7</v>
      </c>
      <c r="K173" s="54">
        <v>18860.599999999999</v>
      </c>
      <c r="L173" s="13">
        <f t="shared" si="6"/>
        <v>90.603217608938962</v>
      </c>
      <c r="M173" s="23"/>
    </row>
    <row r="174" spans="1:13" ht="15" x14ac:dyDescent="0.2">
      <c r="A174" s="94"/>
      <c r="B174" s="95"/>
      <c r="C174" s="5" t="s">
        <v>36</v>
      </c>
      <c r="D174" s="10"/>
      <c r="E174" s="10"/>
      <c r="F174" s="10"/>
      <c r="G174" s="10"/>
      <c r="H174" s="10"/>
      <c r="I174" s="10"/>
      <c r="J174" s="55"/>
      <c r="K174" s="55"/>
      <c r="L174" s="13">
        <v>0</v>
      </c>
      <c r="M174" s="23"/>
    </row>
    <row r="175" spans="1:13" ht="15" x14ac:dyDescent="0.2">
      <c r="A175" s="94"/>
      <c r="B175" s="95"/>
      <c r="C175" s="5" t="s">
        <v>30</v>
      </c>
      <c r="D175" s="10"/>
      <c r="E175" s="10"/>
      <c r="F175" s="10"/>
      <c r="G175" s="10"/>
      <c r="H175" s="10"/>
      <c r="I175" s="10"/>
      <c r="J175" s="56"/>
      <c r="K175" s="56"/>
      <c r="L175" s="13">
        <v>0</v>
      </c>
      <c r="M175" s="23"/>
    </row>
    <row r="176" spans="1:13" ht="15" x14ac:dyDescent="0.2">
      <c r="A176" s="94"/>
      <c r="B176" s="95"/>
      <c r="C176" s="5" t="s">
        <v>32</v>
      </c>
      <c r="D176" s="3"/>
      <c r="E176" s="3"/>
      <c r="F176" s="3"/>
      <c r="G176" s="3"/>
      <c r="H176" s="3"/>
      <c r="I176" s="3"/>
      <c r="J176" s="54"/>
      <c r="K176" s="54"/>
      <c r="L176" s="13"/>
      <c r="M176" s="23"/>
    </row>
    <row r="177" spans="1:13" ht="15" x14ac:dyDescent="0.2">
      <c r="A177" s="94" t="s">
        <v>22</v>
      </c>
      <c r="B177" s="95" t="s">
        <v>63</v>
      </c>
      <c r="C177" s="5" t="s">
        <v>28</v>
      </c>
      <c r="D177" s="9"/>
      <c r="E177" s="9"/>
      <c r="F177" s="9"/>
      <c r="G177" s="9"/>
      <c r="H177" s="9"/>
      <c r="I177" s="9"/>
      <c r="J177" s="53">
        <f>SUM(J179:J182)</f>
        <v>35969.600000000006</v>
      </c>
      <c r="K177" s="53">
        <f>SUM(K179:K182)</f>
        <v>35215.800000000003</v>
      </c>
      <c r="L177" s="13">
        <f t="shared" si="6"/>
        <v>97.90434144388594</v>
      </c>
      <c r="M177" s="23"/>
    </row>
    <row r="178" spans="1:13" ht="15" x14ac:dyDescent="0.2">
      <c r="A178" s="94"/>
      <c r="B178" s="95"/>
      <c r="C178" s="5" t="s">
        <v>29</v>
      </c>
      <c r="D178" s="3"/>
      <c r="E178" s="3"/>
      <c r="F178" s="3"/>
      <c r="G178" s="3"/>
      <c r="H178" s="3"/>
      <c r="I178" s="3"/>
      <c r="J178" s="54"/>
      <c r="K178" s="54"/>
      <c r="L178" s="13"/>
      <c r="M178" s="23"/>
    </row>
    <row r="179" spans="1:13" ht="25.5" x14ac:dyDescent="0.2">
      <c r="A179" s="94"/>
      <c r="B179" s="95"/>
      <c r="C179" s="27" t="s">
        <v>78</v>
      </c>
      <c r="D179" s="3"/>
      <c r="E179" s="3"/>
      <c r="F179" s="3"/>
      <c r="G179" s="3"/>
      <c r="H179" s="3"/>
      <c r="I179" s="3"/>
      <c r="J179" s="54">
        <v>18585.7</v>
      </c>
      <c r="K179" s="53">
        <v>17831.900000000001</v>
      </c>
      <c r="L179" s="13">
        <f t="shared" si="6"/>
        <v>95.944193654261085</v>
      </c>
      <c r="M179" s="23"/>
    </row>
    <row r="180" spans="1:13" ht="15" x14ac:dyDescent="0.2">
      <c r="A180" s="94"/>
      <c r="B180" s="95"/>
      <c r="C180" s="5" t="s">
        <v>36</v>
      </c>
      <c r="D180" s="10"/>
      <c r="E180" s="10"/>
      <c r="F180" s="10"/>
      <c r="G180" s="10"/>
      <c r="H180" s="10"/>
      <c r="I180" s="10"/>
      <c r="J180" s="55">
        <v>0</v>
      </c>
      <c r="K180" s="55"/>
      <c r="L180" s="13">
        <v>0</v>
      </c>
      <c r="M180" s="23"/>
    </row>
    <row r="181" spans="1:13" ht="15" x14ac:dyDescent="0.2">
      <c r="A181" s="94"/>
      <c r="B181" s="95"/>
      <c r="C181" s="5" t="s">
        <v>30</v>
      </c>
      <c r="D181" s="10"/>
      <c r="E181" s="10"/>
      <c r="F181" s="10"/>
      <c r="G181" s="10"/>
      <c r="H181" s="10"/>
      <c r="I181" s="10"/>
      <c r="J181" s="56">
        <v>17383.900000000001</v>
      </c>
      <c r="K181" s="56">
        <v>17383.900000000001</v>
      </c>
      <c r="L181" s="13">
        <f t="shared" si="6"/>
        <v>100</v>
      </c>
      <c r="M181" s="23"/>
    </row>
    <row r="182" spans="1:13" ht="15" x14ac:dyDescent="0.2">
      <c r="A182" s="94"/>
      <c r="B182" s="95"/>
      <c r="C182" s="5" t="s">
        <v>32</v>
      </c>
      <c r="D182" s="3"/>
      <c r="E182" s="3"/>
      <c r="F182" s="3"/>
      <c r="G182" s="3"/>
      <c r="H182" s="3"/>
      <c r="I182" s="3"/>
      <c r="J182" s="54"/>
      <c r="K182" s="54"/>
      <c r="L182" s="13">
        <v>0</v>
      </c>
      <c r="M182" s="23"/>
    </row>
    <row r="183" spans="1:13" ht="14.25" x14ac:dyDescent="0.2">
      <c r="A183" s="117" t="s">
        <v>11</v>
      </c>
      <c r="B183" s="118" t="s">
        <v>64</v>
      </c>
      <c r="C183" s="6" t="s">
        <v>28</v>
      </c>
      <c r="D183" s="8"/>
      <c r="E183" s="8"/>
      <c r="F183" s="8"/>
      <c r="G183" s="8"/>
      <c r="H183" s="8"/>
      <c r="I183" s="8"/>
      <c r="J183" s="52">
        <f>SUM(J184:J188)</f>
        <v>71627.5</v>
      </c>
      <c r="K183" s="52">
        <f>SUM(K184:K188)</f>
        <v>70971.7</v>
      </c>
      <c r="L183" s="13">
        <f t="shared" si="6"/>
        <v>99.08442986283201</v>
      </c>
      <c r="M183" s="23"/>
    </row>
    <row r="184" spans="1:13" ht="14.25" x14ac:dyDescent="0.2">
      <c r="A184" s="117"/>
      <c r="B184" s="118"/>
      <c r="C184" s="6" t="s">
        <v>29</v>
      </c>
      <c r="D184" s="7"/>
      <c r="E184" s="7"/>
      <c r="F184" s="7"/>
      <c r="G184" s="7"/>
      <c r="H184" s="7"/>
      <c r="I184" s="7"/>
      <c r="J184" s="49"/>
      <c r="K184" s="49"/>
      <c r="L184" s="13"/>
      <c r="M184" s="23"/>
    </row>
    <row r="185" spans="1:13" ht="25.5" x14ac:dyDescent="0.2">
      <c r="A185" s="117"/>
      <c r="B185" s="118"/>
      <c r="C185" s="28" t="s">
        <v>78</v>
      </c>
      <c r="D185" s="7"/>
      <c r="E185" s="7"/>
      <c r="F185" s="7"/>
      <c r="G185" s="7"/>
      <c r="H185" s="7"/>
      <c r="I185" s="7"/>
      <c r="J185" s="49">
        <f t="shared" ref="J185:K187" si="10">+J191+J197</f>
        <v>2557.3000000000002</v>
      </c>
      <c r="K185" s="49">
        <f t="shared" si="10"/>
        <v>1901.5</v>
      </c>
      <c r="L185" s="13">
        <f t="shared" si="6"/>
        <v>74.355765846791527</v>
      </c>
      <c r="M185" s="23"/>
    </row>
    <row r="186" spans="1:13" ht="14.25" x14ac:dyDescent="0.2">
      <c r="A186" s="117"/>
      <c r="B186" s="118"/>
      <c r="C186" s="6" t="s">
        <v>36</v>
      </c>
      <c r="D186" s="8"/>
      <c r="E186" s="8"/>
      <c r="F186" s="8"/>
      <c r="G186" s="8"/>
      <c r="H186" s="8"/>
      <c r="I186" s="8"/>
      <c r="J186" s="57">
        <f t="shared" si="10"/>
        <v>28594.3</v>
      </c>
      <c r="K186" s="57">
        <f t="shared" si="10"/>
        <v>28594.3</v>
      </c>
      <c r="L186" s="13">
        <v>0</v>
      </c>
      <c r="M186" s="23"/>
    </row>
    <row r="187" spans="1:13" ht="14.25" x14ac:dyDescent="0.2">
      <c r="A187" s="117"/>
      <c r="B187" s="118"/>
      <c r="C187" s="6" t="s">
        <v>30</v>
      </c>
      <c r="D187" s="8"/>
      <c r="E187" s="8"/>
      <c r="F187" s="8"/>
      <c r="G187" s="8"/>
      <c r="H187" s="8"/>
      <c r="I187" s="8"/>
      <c r="J187" s="52">
        <f t="shared" si="10"/>
        <v>40475.9</v>
      </c>
      <c r="K187" s="52">
        <f t="shared" si="10"/>
        <v>40475.9</v>
      </c>
      <c r="L187" s="13">
        <f t="shared" si="6"/>
        <v>100</v>
      </c>
      <c r="M187" s="23"/>
    </row>
    <row r="188" spans="1:13" ht="14.25" x14ac:dyDescent="0.2">
      <c r="A188" s="117"/>
      <c r="B188" s="118"/>
      <c r="C188" s="6" t="s">
        <v>32</v>
      </c>
      <c r="D188" s="7"/>
      <c r="E188" s="7"/>
      <c r="F188" s="7"/>
      <c r="G188" s="7"/>
      <c r="H188" s="7"/>
      <c r="I188" s="7"/>
      <c r="J188" s="49"/>
      <c r="K188" s="49"/>
      <c r="L188" s="13"/>
      <c r="M188" s="23"/>
    </row>
    <row r="189" spans="1:13" ht="15" x14ac:dyDescent="0.2">
      <c r="A189" s="94" t="s">
        <v>18</v>
      </c>
      <c r="B189" s="95" t="s">
        <v>65</v>
      </c>
      <c r="C189" s="5" t="s">
        <v>28</v>
      </c>
      <c r="D189" s="9"/>
      <c r="E189" s="9"/>
      <c r="F189" s="9"/>
      <c r="G189" s="9"/>
      <c r="H189" s="9"/>
      <c r="I189" s="9"/>
      <c r="J189" s="53">
        <f>SUM(J190:J194)</f>
        <v>41196.200000000004</v>
      </c>
      <c r="K189" s="53">
        <f>SUM(K190:K194)</f>
        <v>40540.400000000001</v>
      </c>
      <c r="L189" s="13">
        <f t="shared" si="6"/>
        <v>98.408105601972991</v>
      </c>
      <c r="M189" s="23"/>
    </row>
    <row r="190" spans="1:13" ht="15" x14ac:dyDescent="0.2">
      <c r="A190" s="94"/>
      <c r="B190" s="95"/>
      <c r="C190" s="5" t="s">
        <v>29</v>
      </c>
      <c r="D190" s="3"/>
      <c r="E190" s="3"/>
      <c r="F190" s="3"/>
      <c r="G190" s="3"/>
      <c r="H190" s="3"/>
      <c r="I190" s="3"/>
      <c r="J190" s="54"/>
      <c r="K190" s="54"/>
      <c r="L190" s="13"/>
      <c r="M190" s="23"/>
    </row>
    <row r="191" spans="1:13" ht="25.5" x14ac:dyDescent="0.2">
      <c r="A191" s="94"/>
      <c r="B191" s="95"/>
      <c r="C191" s="27" t="s">
        <v>78</v>
      </c>
      <c r="D191" s="3"/>
      <c r="E191" s="3"/>
      <c r="F191" s="3"/>
      <c r="G191" s="3"/>
      <c r="H191" s="3"/>
      <c r="I191" s="3"/>
      <c r="J191" s="54">
        <v>2557.3000000000002</v>
      </c>
      <c r="K191" s="54">
        <v>1901.5</v>
      </c>
      <c r="L191" s="13">
        <f t="shared" si="6"/>
        <v>74.355765846791527</v>
      </c>
      <c r="M191" s="23"/>
    </row>
    <row r="192" spans="1:13" ht="15" x14ac:dyDescent="0.2">
      <c r="A192" s="94"/>
      <c r="B192" s="95"/>
      <c r="C192" s="5" t="s">
        <v>36</v>
      </c>
      <c r="D192" s="9"/>
      <c r="E192" s="9"/>
      <c r="F192" s="9"/>
      <c r="G192" s="9"/>
      <c r="H192" s="9"/>
      <c r="I192" s="9"/>
      <c r="J192" s="58">
        <v>0</v>
      </c>
      <c r="K192" s="58"/>
      <c r="L192" s="13">
        <v>0</v>
      </c>
      <c r="M192" s="23"/>
    </row>
    <row r="193" spans="1:13" ht="15" x14ac:dyDescent="0.2">
      <c r="A193" s="94"/>
      <c r="B193" s="95"/>
      <c r="C193" s="5" t="s">
        <v>30</v>
      </c>
      <c r="D193" s="9"/>
      <c r="E193" s="9"/>
      <c r="F193" s="9"/>
      <c r="G193" s="9"/>
      <c r="H193" s="9"/>
      <c r="I193" s="9"/>
      <c r="J193" s="53">
        <v>38638.9</v>
      </c>
      <c r="K193" s="53">
        <v>38638.9</v>
      </c>
      <c r="L193" s="13">
        <f t="shared" si="6"/>
        <v>100</v>
      </c>
      <c r="M193" s="23"/>
    </row>
    <row r="194" spans="1:13" ht="15" x14ac:dyDescent="0.2">
      <c r="A194" s="94"/>
      <c r="B194" s="95"/>
      <c r="C194" s="5" t="s">
        <v>32</v>
      </c>
      <c r="D194" s="3"/>
      <c r="E194" s="3"/>
      <c r="F194" s="3"/>
      <c r="G194" s="3"/>
      <c r="H194" s="3"/>
      <c r="I194" s="3"/>
      <c r="J194" s="54"/>
      <c r="K194" s="54"/>
      <c r="L194" s="13"/>
      <c r="M194" s="23"/>
    </row>
    <row r="195" spans="1:13" ht="15" x14ac:dyDescent="0.2">
      <c r="A195" s="76" t="s">
        <v>20</v>
      </c>
      <c r="B195" s="78" t="s">
        <v>67</v>
      </c>
      <c r="C195" s="5" t="s">
        <v>28</v>
      </c>
      <c r="D195" s="9"/>
      <c r="E195" s="9"/>
      <c r="F195" s="9"/>
      <c r="G195" s="9"/>
      <c r="H195" s="9"/>
      <c r="I195" s="9"/>
      <c r="J195" s="53">
        <f>SUM(J196:J200)</f>
        <v>30431.3</v>
      </c>
      <c r="K195" s="53">
        <f>SUM(K196:K200)</f>
        <v>30431.3</v>
      </c>
      <c r="L195" s="13">
        <f t="shared" si="6"/>
        <v>100</v>
      </c>
      <c r="M195" s="23"/>
    </row>
    <row r="196" spans="1:13" ht="15" x14ac:dyDescent="0.2">
      <c r="A196" s="77"/>
      <c r="B196" s="79"/>
      <c r="C196" s="5" t="s">
        <v>29</v>
      </c>
      <c r="D196" s="3"/>
      <c r="E196" s="3"/>
      <c r="F196" s="3"/>
      <c r="G196" s="3"/>
      <c r="H196" s="3"/>
      <c r="I196" s="3"/>
      <c r="J196" s="54"/>
      <c r="K196" s="54"/>
      <c r="L196" s="13"/>
      <c r="M196" s="23"/>
    </row>
    <row r="197" spans="1:13" ht="25.5" x14ac:dyDescent="0.2">
      <c r="A197" s="77"/>
      <c r="B197" s="79"/>
      <c r="C197" s="27" t="s">
        <v>78</v>
      </c>
      <c r="D197" s="3"/>
      <c r="E197" s="3"/>
      <c r="F197" s="3"/>
      <c r="G197" s="3"/>
      <c r="H197" s="3"/>
      <c r="I197" s="3"/>
      <c r="J197" s="54"/>
      <c r="K197" s="54"/>
      <c r="L197" s="13"/>
      <c r="M197" s="23"/>
    </row>
    <row r="198" spans="1:13" ht="15" x14ac:dyDescent="0.2">
      <c r="A198" s="77"/>
      <c r="B198" s="79"/>
      <c r="C198" s="5" t="s">
        <v>36</v>
      </c>
      <c r="D198" s="9"/>
      <c r="E198" s="9"/>
      <c r="F198" s="9"/>
      <c r="G198" s="9"/>
      <c r="H198" s="9"/>
      <c r="I198" s="9"/>
      <c r="J198" s="58">
        <v>28594.3</v>
      </c>
      <c r="K198" s="58">
        <v>28594.3</v>
      </c>
      <c r="L198" s="13">
        <v>0</v>
      </c>
      <c r="M198" s="23"/>
    </row>
    <row r="199" spans="1:13" ht="15" x14ac:dyDescent="0.2">
      <c r="A199" s="77"/>
      <c r="B199" s="79"/>
      <c r="C199" s="5" t="s">
        <v>30</v>
      </c>
      <c r="D199" s="9"/>
      <c r="E199" s="9"/>
      <c r="F199" s="9"/>
      <c r="G199" s="9"/>
      <c r="H199" s="9"/>
      <c r="I199" s="9"/>
      <c r="J199" s="53">
        <v>1837</v>
      </c>
      <c r="K199" s="53">
        <v>1837</v>
      </c>
      <c r="L199" s="13">
        <f t="shared" si="6"/>
        <v>100</v>
      </c>
      <c r="M199" s="23"/>
    </row>
    <row r="200" spans="1:13" ht="15" x14ac:dyDescent="0.2">
      <c r="A200" s="77"/>
      <c r="B200" s="79"/>
      <c r="C200" s="5" t="s">
        <v>32</v>
      </c>
      <c r="D200" s="9"/>
      <c r="E200" s="9"/>
      <c r="F200" s="9"/>
      <c r="G200" s="9"/>
      <c r="H200" s="3"/>
      <c r="I200" s="3"/>
      <c r="J200" s="54"/>
      <c r="K200" s="54"/>
      <c r="L200" s="13"/>
      <c r="M200" s="23"/>
    </row>
    <row r="201" spans="1:13" ht="15" customHeight="1" x14ac:dyDescent="0.2">
      <c r="A201" s="117" t="s">
        <v>11</v>
      </c>
      <c r="B201" s="121" t="s">
        <v>82</v>
      </c>
      <c r="C201" s="6" t="s">
        <v>28</v>
      </c>
      <c r="D201" s="18"/>
      <c r="E201" s="18"/>
      <c r="F201" s="18"/>
      <c r="G201" s="18"/>
      <c r="H201" s="18"/>
      <c r="I201" s="18"/>
      <c r="J201" s="39">
        <f>+J203+J204+J205+J206</f>
        <v>10429.9</v>
      </c>
      <c r="K201" s="39">
        <f>+K203+K204+K205+K206</f>
        <v>6271.4</v>
      </c>
      <c r="L201" s="13">
        <f t="shared" ref="L201:L278" si="11">+K201/J201*100</f>
        <v>60.12905205227279</v>
      </c>
      <c r="M201" s="23"/>
    </row>
    <row r="202" spans="1:13" ht="15" customHeight="1" x14ac:dyDescent="0.2">
      <c r="A202" s="117"/>
      <c r="B202" s="121"/>
      <c r="C202" s="6" t="s">
        <v>29</v>
      </c>
      <c r="D202" s="18"/>
      <c r="E202" s="18"/>
      <c r="F202" s="18"/>
      <c r="G202" s="18"/>
      <c r="H202" s="18"/>
      <c r="I202" s="18"/>
      <c r="J202" s="40"/>
      <c r="K202" s="40"/>
      <c r="L202" s="13"/>
      <c r="M202" s="23"/>
    </row>
    <row r="203" spans="1:13" ht="24.75" customHeight="1" x14ac:dyDescent="0.2">
      <c r="A203" s="117"/>
      <c r="B203" s="121"/>
      <c r="C203" s="28" t="s">
        <v>78</v>
      </c>
      <c r="D203" s="18"/>
      <c r="E203" s="18"/>
      <c r="F203" s="18"/>
      <c r="G203" s="18"/>
      <c r="H203" s="18"/>
      <c r="I203" s="18"/>
      <c r="J203" s="40">
        <f t="shared" ref="J203:K205" si="12">+J209+J215</f>
        <v>4036.3999999999996</v>
      </c>
      <c r="K203" s="40">
        <f t="shared" si="12"/>
        <v>3857.3999999999996</v>
      </c>
      <c r="L203" s="13">
        <f t="shared" si="11"/>
        <v>95.565355267069663</v>
      </c>
      <c r="M203" s="23"/>
    </row>
    <row r="204" spans="1:13" ht="15" customHeight="1" x14ac:dyDescent="0.2">
      <c r="A204" s="117"/>
      <c r="B204" s="121"/>
      <c r="C204" s="6" t="s">
        <v>36</v>
      </c>
      <c r="D204" s="18"/>
      <c r="E204" s="18"/>
      <c r="F204" s="18"/>
      <c r="G204" s="18"/>
      <c r="H204" s="18"/>
      <c r="I204" s="18"/>
      <c r="J204" s="40">
        <f t="shared" si="12"/>
        <v>227</v>
      </c>
      <c r="K204" s="40">
        <f t="shared" si="12"/>
        <v>227</v>
      </c>
      <c r="L204" s="13">
        <v>0</v>
      </c>
      <c r="M204" s="23"/>
    </row>
    <row r="205" spans="1:13" ht="15" customHeight="1" x14ac:dyDescent="0.2">
      <c r="A205" s="117"/>
      <c r="B205" s="121"/>
      <c r="C205" s="6" t="s">
        <v>30</v>
      </c>
      <c r="D205" s="18"/>
      <c r="E205" s="18"/>
      <c r="F205" s="18"/>
      <c r="G205" s="18"/>
      <c r="H205" s="18"/>
      <c r="I205" s="18"/>
      <c r="J205" s="39">
        <f t="shared" si="12"/>
        <v>6166.5</v>
      </c>
      <c r="K205" s="39">
        <f t="shared" si="12"/>
        <v>2187</v>
      </c>
      <c r="L205" s="13">
        <f t="shared" si="11"/>
        <v>35.465823400632452</v>
      </c>
      <c r="M205" s="23"/>
    </row>
    <row r="206" spans="1:13" ht="15" customHeight="1" x14ac:dyDescent="0.2">
      <c r="A206" s="117"/>
      <c r="B206" s="121"/>
      <c r="C206" s="6" t="s">
        <v>32</v>
      </c>
      <c r="D206" s="18"/>
      <c r="E206" s="18"/>
      <c r="F206" s="18"/>
      <c r="G206" s="18"/>
      <c r="H206" s="18"/>
      <c r="I206" s="18"/>
      <c r="J206" s="59">
        <f>+J24+J218</f>
        <v>0</v>
      </c>
      <c r="K206" s="59">
        <f>+K24+K218</f>
        <v>0</v>
      </c>
      <c r="L206" s="13">
        <v>0</v>
      </c>
      <c r="M206" s="23"/>
    </row>
    <row r="207" spans="1:13" ht="15" x14ac:dyDescent="0.2">
      <c r="A207" s="76" t="s">
        <v>18</v>
      </c>
      <c r="B207" s="78" t="s">
        <v>68</v>
      </c>
      <c r="C207" s="5" t="s">
        <v>28</v>
      </c>
      <c r="D207" s="17"/>
      <c r="E207" s="17"/>
      <c r="F207" s="17"/>
      <c r="G207" s="17"/>
      <c r="H207" s="17"/>
      <c r="I207" s="17"/>
      <c r="J207" s="43">
        <f>SUM(J209:J212)</f>
        <v>9919.7000000000007</v>
      </c>
      <c r="K207" s="43">
        <f>SUM(K209:K212)</f>
        <v>5763.2</v>
      </c>
      <c r="L207" s="13">
        <f t="shared" si="11"/>
        <v>58.098531205580805</v>
      </c>
      <c r="M207" s="23"/>
    </row>
    <row r="208" spans="1:13" ht="15" x14ac:dyDescent="0.2">
      <c r="A208" s="77"/>
      <c r="B208" s="79"/>
      <c r="C208" s="5" t="s">
        <v>29</v>
      </c>
      <c r="D208" s="17"/>
      <c r="E208" s="17"/>
      <c r="F208" s="17"/>
      <c r="G208" s="17"/>
      <c r="H208" s="17"/>
      <c r="I208" s="17"/>
      <c r="J208" s="43"/>
      <c r="K208" s="43"/>
      <c r="L208" s="13"/>
      <c r="M208" s="23"/>
    </row>
    <row r="209" spans="1:13" ht="25.5" x14ac:dyDescent="0.2">
      <c r="A209" s="77"/>
      <c r="B209" s="79"/>
      <c r="C209" s="27" t="s">
        <v>78</v>
      </c>
      <c r="D209" s="17"/>
      <c r="E209" s="17"/>
      <c r="F209" s="17"/>
      <c r="G209" s="17"/>
      <c r="H209" s="17"/>
      <c r="I209" s="17"/>
      <c r="J209" s="43">
        <v>3753.2</v>
      </c>
      <c r="K209" s="43">
        <v>3576.2</v>
      </c>
      <c r="L209" s="13">
        <f t="shared" si="11"/>
        <v>95.28402429926463</v>
      </c>
      <c r="M209" s="23"/>
    </row>
    <row r="210" spans="1:13" ht="15" x14ac:dyDescent="0.2">
      <c r="A210" s="77"/>
      <c r="B210" s="79"/>
      <c r="C210" s="5" t="s">
        <v>36</v>
      </c>
      <c r="D210" s="17"/>
      <c r="E210" s="17"/>
      <c r="F210" s="17"/>
      <c r="G210" s="17"/>
      <c r="H210" s="17"/>
      <c r="I210" s="17"/>
      <c r="J210" s="43"/>
      <c r="K210" s="43"/>
      <c r="L210" s="13">
        <v>0</v>
      </c>
      <c r="M210" s="23"/>
    </row>
    <row r="211" spans="1:13" ht="15" x14ac:dyDescent="0.2">
      <c r="A211" s="77"/>
      <c r="B211" s="79"/>
      <c r="C211" s="5" t="s">
        <v>30</v>
      </c>
      <c r="D211" s="17"/>
      <c r="E211" s="17"/>
      <c r="F211" s="17"/>
      <c r="G211" s="17"/>
      <c r="H211" s="17"/>
      <c r="I211" s="17"/>
      <c r="J211" s="43">
        <v>6166.5</v>
      </c>
      <c r="K211" s="43">
        <v>2187</v>
      </c>
      <c r="L211" s="13">
        <f t="shared" si="11"/>
        <v>35.465823400632452</v>
      </c>
      <c r="M211" s="23"/>
    </row>
    <row r="212" spans="1:13" ht="15" x14ac:dyDescent="0.2">
      <c r="A212" s="77"/>
      <c r="B212" s="79"/>
      <c r="C212" s="5" t="s">
        <v>32</v>
      </c>
      <c r="D212" s="17"/>
      <c r="E212" s="17"/>
      <c r="F212" s="17"/>
      <c r="G212" s="17"/>
      <c r="H212" s="17"/>
      <c r="I212" s="17"/>
      <c r="J212" s="43"/>
      <c r="K212" s="43"/>
      <c r="L212" s="13"/>
      <c r="M212" s="23"/>
    </row>
    <row r="213" spans="1:13" ht="15" x14ac:dyDescent="0.2">
      <c r="A213" s="94" t="s">
        <v>20</v>
      </c>
      <c r="B213" s="95" t="s">
        <v>70</v>
      </c>
      <c r="C213" s="5" t="s">
        <v>28</v>
      </c>
      <c r="D213" s="21"/>
      <c r="E213" s="21"/>
      <c r="F213" s="21"/>
      <c r="G213" s="21"/>
      <c r="H213" s="21"/>
      <c r="I213" s="21"/>
      <c r="J213" s="43">
        <f>SUM(J215:J218)</f>
        <v>510.2</v>
      </c>
      <c r="K213" s="43">
        <f>SUM(K215:K218)</f>
        <v>508.2</v>
      </c>
      <c r="L213" s="13">
        <f t="shared" si="11"/>
        <v>99.607996863974918</v>
      </c>
      <c r="M213" s="23"/>
    </row>
    <row r="214" spans="1:13" ht="15" x14ac:dyDescent="0.2">
      <c r="A214" s="94"/>
      <c r="B214" s="95"/>
      <c r="C214" s="5" t="s">
        <v>29</v>
      </c>
      <c r="D214" s="21"/>
      <c r="E214" s="21"/>
      <c r="F214" s="21"/>
      <c r="G214" s="21"/>
      <c r="H214" s="21"/>
      <c r="I214" s="21"/>
      <c r="J214" s="43"/>
      <c r="K214" s="43"/>
      <c r="L214" s="13"/>
      <c r="M214" s="23"/>
    </row>
    <row r="215" spans="1:13" ht="25.5" x14ac:dyDescent="0.2">
      <c r="A215" s="94"/>
      <c r="B215" s="95"/>
      <c r="C215" s="27" t="s">
        <v>78</v>
      </c>
      <c r="D215" s="21"/>
      <c r="E215" s="21"/>
      <c r="F215" s="21"/>
      <c r="G215" s="21"/>
      <c r="H215" s="21"/>
      <c r="I215" s="21"/>
      <c r="J215" s="43">
        <v>283.2</v>
      </c>
      <c r="K215" s="43">
        <v>281.2</v>
      </c>
      <c r="L215" s="13">
        <f t="shared" si="11"/>
        <v>99.293785310734464</v>
      </c>
      <c r="M215" s="23"/>
    </row>
    <row r="216" spans="1:13" ht="15" x14ac:dyDescent="0.2">
      <c r="A216" s="94"/>
      <c r="B216" s="95"/>
      <c r="C216" s="5" t="s">
        <v>36</v>
      </c>
      <c r="D216" s="21"/>
      <c r="E216" s="21"/>
      <c r="F216" s="21"/>
      <c r="G216" s="21"/>
      <c r="H216" s="21"/>
      <c r="I216" s="21"/>
      <c r="J216" s="43">
        <v>227</v>
      </c>
      <c r="K216" s="43">
        <v>227</v>
      </c>
      <c r="L216" s="13">
        <v>0</v>
      </c>
      <c r="M216" s="23"/>
    </row>
    <row r="217" spans="1:13" ht="15" x14ac:dyDescent="0.2">
      <c r="A217" s="94"/>
      <c r="B217" s="95"/>
      <c r="C217" s="5" t="s">
        <v>30</v>
      </c>
      <c r="D217" s="21"/>
      <c r="E217" s="21"/>
      <c r="F217" s="21"/>
      <c r="G217" s="21"/>
      <c r="H217" s="21"/>
      <c r="I217" s="21"/>
      <c r="J217" s="43"/>
      <c r="K217" s="43"/>
      <c r="L217" s="13">
        <v>0</v>
      </c>
      <c r="M217" s="23"/>
    </row>
    <row r="218" spans="1:13" ht="15" x14ac:dyDescent="0.2">
      <c r="A218" s="94"/>
      <c r="B218" s="95"/>
      <c r="C218" s="5" t="s">
        <v>32</v>
      </c>
      <c r="D218" s="21"/>
      <c r="E218" s="21"/>
      <c r="F218" s="21"/>
      <c r="G218" s="21"/>
      <c r="H218" s="21"/>
      <c r="I218" s="21"/>
      <c r="J218" s="43"/>
      <c r="K218" s="43"/>
      <c r="L218" s="13">
        <v>0</v>
      </c>
      <c r="M218" s="23"/>
    </row>
    <row r="219" spans="1:13" ht="14.25" x14ac:dyDescent="0.2">
      <c r="A219" s="72" t="s">
        <v>48</v>
      </c>
      <c r="B219" s="70" t="s">
        <v>49</v>
      </c>
      <c r="C219" s="11" t="s">
        <v>28</v>
      </c>
      <c r="D219" s="17"/>
      <c r="E219" s="17"/>
      <c r="F219" s="17"/>
      <c r="G219" s="17"/>
      <c r="H219" s="17"/>
      <c r="I219" s="17"/>
      <c r="J219" s="39">
        <f>+J221+J222+J223+J224</f>
        <v>867.5</v>
      </c>
      <c r="K219" s="39">
        <f>+K221+K222+K223+K224</f>
        <v>650</v>
      </c>
      <c r="L219" s="13">
        <f t="shared" si="11"/>
        <v>74.927953890489917</v>
      </c>
      <c r="M219" s="23"/>
    </row>
    <row r="220" spans="1:13" ht="14.25" x14ac:dyDescent="0.2">
      <c r="A220" s="73"/>
      <c r="B220" s="71"/>
      <c r="C220" s="11" t="s">
        <v>29</v>
      </c>
      <c r="D220" s="17"/>
      <c r="E220" s="17"/>
      <c r="F220" s="17"/>
      <c r="G220" s="17"/>
      <c r="H220" s="17"/>
      <c r="I220" s="17"/>
      <c r="J220" s="40"/>
      <c r="K220" s="40"/>
      <c r="L220" s="13">
        <v>0</v>
      </c>
      <c r="M220" s="23"/>
    </row>
    <row r="221" spans="1:13" ht="25.5" x14ac:dyDescent="0.2">
      <c r="A221" s="73"/>
      <c r="B221" s="71"/>
      <c r="C221" s="28" t="s">
        <v>78</v>
      </c>
      <c r="D221" s="17"/>
      <c r="E221" s="17"/>
      <c r="F221" s="17"/>
      <c r="G221" s="17"/>
      <c r="H221" s="17"/>
      <c r="I221" s="17"/>
      <c r="J221" s="39">
        <f t="shared" ref="J221:K224" si="13">+J227</f>
        <v>250</v>
      </c>
      <c r="K221" s="39">
        <f t="shared" si="13"/>
        <v>32.5</v>
      </c>
      <c r="L221" s="13">
        <f t="shared" si="11"/>
        <v>13</v>
      </c>
      <c r="M221" s="23"/>
    </row>
    <row r="222" spans="1:13" ht="14.25" x14ac:dyDescent="0.2">
      <c r="A222" s="73"/>
      <c r="B222" s="71"/>
      <c r="C222" s="11" t="s">
        <v>36</v>
      </c>
      <c r="D222" s="17"/>
      <c r="E222" s="17"/>
      <c r="F222" s="17"/>
      <c r="G222" s="17"/>
      <c r="H222" s="17"/>
      <c r="I222" s="17"/>
      <c r="J222" s="40">
        <f t="shared" si="13"/>
        <v>0</v>
      </c>
      <c r="K222" s="40">
        <f t="shared" si="13"/>
        <v>0</v>
      </c>
      <c r="L222" s="13">
        <v>0</v>
      </c>
      <c r="M222" s="23"/>
    </row>
    <row r="223" spans="1:13" ht="14.25" x14ac:dyDescent="0.2">
      <c r="A223" s="73"/>
      <c r="B223" s="71"/>
      <c r="C223" s="11" t="s">
        <v>30</v>
      </c>
      <c r="D223" s="17"/>
      <c r="E223" s="17"/>
      <c r="F223" s="17"/>
      <c r="G223" s="17"/>
      <c r="H223" s="17"/>
      <c r="I223" s="17"/>
      <c r="J223" s="39">
        <f t="shared" si="13"/>
        <v>617.5</v>
      </c>
      <c r="K223" s="39">
        <f t="shared" si="13"/>
        <v>617.5</v>
      </c>
      <c r="L223" s="13"/>
      <c r="M223" s="23"/>
    </row>
    <row r="224" spans="1:13" ht="14.25" x14ac:dyDescent="0.2">
      <c r="A224" s="73"/>
      <c r="B224" s="71"/>
      <c r="C224" s="11" t="s">
        <v>32</v>
      </c>
      <c r="D224" s="17"/>
      <c r="E224" s="17"/>
      <c r="F224" s="17"/>
      <c r="G224" s="17"/>
      <c r="H224" s="17"/>
      <c r="I224" s="17"/>
      <c r="J224" s="59">
        <f t="shared" si="13"/>
        <v>0</v>
      </c>
      <c r="K224" s="59">
        <f t="shared" si="13"/>
        <v>0</v>
      </c>
      <c r="L224" s="13">
        <v>0</v>
      </c>
      <c r="M224" s="23"/>
    </row>
    <row r="225" spans="1:13" ht="15" x14ac:dyDescent="0.2">
      <c r="A225" s="76" t="s">
        <v>18</v>
      </c>
      <c r="B225" s="78" t="s">
        <v>50</v>
      </c>
      <c r="C225" s="12" t="s">
        <v>28</v>
      </c>
      <c r="D225" s="17"/>
      <c r="E225" s="17"/>
      <c r="F225" s="17"/>
      <c r="G225" s="17"/>
      <c r="H225" s="17"/>
      <c r="I225" s="17"/>
      <c r="J225" s="42">
        <f>SUM(J227:J230)</f>
        <v>867.5</v>
      </c>
      <c r="K225" s="42">
        <f>SUM(K227:K230)</f>
        <v>650</v>
      </c>
      <c r="L225" s="13">
        <f t="shared" si="11"/>
        <v>74.927953890489917</v>
      </c>
      <c r="M225" s="23"/>
    </row>
    <row r="226" spans="1:13" ht="15" x14ac:dyDescent="0.2">
      <c r="A226" s="77"/>
      <c r="B226" s="79"/>
      <c r="C226" s="12" t="s">
        <v>29</v>
      </c>
      <c r="D226" s="17"/>
      <c r="E226" s="17"/>
      <c r="F226" s="17"/>
      <c r="G226" s="17"/>
      <c r="H226" s="17"/>
      <c r="I226" s="17"/>
      <c r="J226" s="42"/>
      <c r="K226" s="42"/>
      <c r="L226" s="13">
        <v>0</v>
      </c>
      <c r="M226" s="23"/>
    </row>
    <row r="227" spans="1:13" ht="25.5" x14ac:dyDescent="0.2">
      <c r="A227" s="77"/>
      <c r="B227" s="79"/>
      <c r="C227" s="27" t="s">
        <v>78</v>
      </c>
      <c r="D227" s="17"/>
      <c r="E227" s="17"/>
      <c r="F227" s="17"/>
      <c r="G227" s="17"/>
      <c r="H227" s="17"/>
      <c r="I227" s="17"/>
      <c r="J227" s="42">
        <v>250</v>
      </c>
      <c r="K227" s="42">
        <v>32.5</v>
      </c>
      <c r="L227" s="13">
        <f t="shared" si="11"/>
        <v>13</v>
      </c>
      <c r="M227" s="23"/>
    </row>
    <row r="228" spans="1:13" ht="15" x14ac:dyDescent="0.2">
      <c r="A228" s="77"/>
      <c r="B228" s="79"/>
      <c r="C228" s="12" t="s">
        <v>36</v>
      </c>
      <c r="D228" s="17"/>
      <c r="E228" s="17"/>
      <c r="F228" s="17"/>
      <c r="G228" s="17"/>
      <c r="H228" s="17"/>
      <c r="I228" s="17"/>
      <c r="J228" s="42"/>
      <c r="K228" s="42"/>
      <c r="L228" s="13">
        <v>0</v>
      </c>
      <c r="M228" s="23"/>
    </row>
    <row r="229" spans="1:13" ht="15" x14ac:dyDescent="0.2">
      <c r="A229" s="77"/>
      <c r="B229" s="79"/>
      <c r="C229" s="12" t="s">
        <v>30</v>
      </c>
      <c r="D229" s="17"/>
      <c r="E229" s="17"/>
      <c r="F229" s="17"/>
      <c r="G229" s="17"/>
      <c r="H229" s="17"/>
      <c r="I229" s="17"/>
      <c r="J229" s="42">
        <v>617.5</v>
      </c>
      <c r="K229" s="42">
        <v>617.5</v>
      </c>
      <c r="L229" s="13"/>
      <c r="M229" s="23"/>
    </row>
    <row r="230" spans="1:13" ht="15" x14ac:dyDescent="0.2">
      <c r="A230" s="77"/>
      <c r="B230" s="79"/>
      <c r="C230" s="12" t="s">
        <v>32</v>
      </c>
      <c r="D230" s="17"/>
      <c r="E230" s="17"/>
      <c r="F230" s="17"/>
      <c r="G230" s="17"/>
      <c r="H230" s="17"/>
      <c r="I230" s="17"/>
      <c r="J230" s="42"/>
      <c r="K230" s="42"/>
      <c r="L230" s="13">
        <v>0</v>
      </c>
      <c r="M230" s="23"/>
    </row>
    <row r="231" spans="1:13" ht="14.25" x14ac:dyDescent="0.2">
      <c r="A231" s="72" t="s">
        <v>48</v>
      </c>
      <c r="B231" s="70" t="s">
        <v>51</v>
      </c>
      <c r="C231" s="11" t="s">
        <v>28</v>
      </c>
      <c r="D231" s="17"/>
      <c r="E231" s="17"/>
      <c r="F231" s="17"/>
      <c r="G231" s="17"/>
      <c r="H231" s="17"/>
      <c r="I231" s="17"/>
      <c r="J231" s="39">
        <f>+J233+J234+J235+J236</f>
        <v>11510</v>
      </c>
      <c r="K231" s="39">
        <f>SUM(K233:K236)</f>
        <v>11231.2</v>
      </c>
      <c r="L231" s="13">
        <f t="shared" si="11"/>
        <v>97.577758470894878</v>
      </c>
      <c r="M231" s="23"/>
    </row>
    <row r="232" spans="1:13" ht="14.25" x14ac:dyDescent="0.2">
      <c r="A232" s="73"/>
      <c r="B232" s="71"/>
      <c r="C232" s="11" t="s">
        <v>29</v>
      </c>
      <c r="D232" s="17"/>
      <c r="E232" s="17"/>
      <c r="F232" s="17"/>
      <c r="G232" s="17"/>
      <c r="H232" s="17"/>
      <c r="I232" s="17"/>
      <c r="J232" s="40"/>
      <c r="K232" s="40"/>
      <c r="L232" s="13"/>
      <c r="M232" s="23"/>
    </row>
    <row r="233" spans="1:13" ht="25.5" x14ac:dyDescent="0.2">
      <c r="A233" s="73"/>
      <c r="B233" s="71"/>
      <c r="C233" s="28" t="s">
        <v>78</v>
      </c>
      <c r="D233" s="17"/>
      <c r="E233" s="17"/>
      <c r="F233" s="17"/>
      <c r="G233" s="17"/>
      <c r="H233" s="17"/>
      <c r="I233" s="17"/>
      <c r="J233" s="39">
        <f>+J245+J239</f>
        <v>10398.200000000001</v>
      </c>
      <c r="K233" s="39">
        <f>+K245+K239</f>
        <v>10119.700000000001</v>
      </c>
      <c r="L233" s="13">
        <f t="shared" si="11"/>
        <v>97.32165182435422</v>
      </c>
      <c r="M233" s="23"/>
    </row>
    <row r="234" spans="1:13" ht="14.25" x14ac:dyDescent="0.2">
      <c r="A234" s="73"/>
      <c r="B234" s="71"/>
      <c r="C234" s="11" t="s">
        <v>36</v>
      </c>
      <c r="D234" s="17"/>
      <c r="E234" s="17"/>
      <c r="F234" s="17"/>
      <c r="G234" s="17"/>
      <c r="H234" s="17"/>
      <c r="I234" s="17"/>
      <c r="J234" s="39">
        <f t="shared" ref="J234:K236" si="14">+J246+J240</f>
        <v>0</v>
      </c>
      <c r="K234" s="39">
        <f t="shared" si="14"/>
        <v>0</v>
      </c>
      <c r="L234" s="13"/>
      <c r="M234" s="23"/>
    </row>
    <row r="235" spans="1:13" ht="14.25" x14ac:dyDescent="0.2">
      <c r="A235" s="73"/>
      <c r="B235" s="71"/>
      <c r="C235" s="11" t="s">
        <v>30</v>
      </c>
      <c r="D235" s="17"/>
      <c r="E235" s="17"/>
      <c r="F235" s="17"/>
      <c r="G235" s="17"/>
      <c r="H235" s="17"/>
      <c r="I235" s="17"/>
      <c r="J235" s="39">
        <f t="shared" si="14"/>
        <v>1111.8</v>
      </c>
      <c r="K235" s="39">
        <f t="shared" si="14"/>
        <v>1111.5</v>
      </c>
      <c r="L235" s="13">
        <f t="shared" si="11"/>
        <v>99.973016729627645</v>
      </c>
      <c r="M235" s="23"/>
    </row>
    <row r="236" spans="1:13" ht="14.25" x14ac:dyDescent="0.2">
      <c r="A236" s="73"/>
      <c r="B236" s="71"/>
      <c r="C236" s="11" t="s">
        <v>32</v>
      </c>
      <c r="D236" s="17"/>
      <c r="E236" s="17"/>
      <c r="F236" s="17"/>
      <c r="G236" s="17"/>
      <c r="H236" s="17"/>
      <c r="I236" s="17"/>
      <c r="J236" s="39">
        <f t="shared" si="14"/>
        <v>0</v>
      </c>
      <c r="K236" s="39">
        <f t="shared" si="14"/>
        <v>0</v>
      </c>
      <c r="L236" s="13">
        <v>0</v>
      </c>
      <c r="M236" s="23"/>
    </row>
    <row r="237" spans="1:13" ht="15" x14ac:dyDescent="0.2">
      <c r="A237" s="94" t="s">
        <v>20</v>
      </c>
      <c r="B237" s="95" t="s">
        <v>66</v>
      </c>
      <c r="C237" s="12" t="s">
        <v>28</v>
      </c>
      <c r="D237" s="21"/>
      <c r="E237" s="21"/>
      <c r="F237" s="21"/>
      <c r="G237" s="21"/>
      <c r="H237" s="21"/>
      <c r="I237" s="21"/>
      <c r="J237" s="43">
        <f>SUM(J239:J241)</f>
        <v>0</v>
      </c>
      <c r="K237" s="43">
        <f>SUM(K239:K242)</f>
        <v>0</v>
      </c>
      <c r="L237" s="13">
        <v>0</v>
      </c>
      <c r="M237" s="23"/>
    </row>
    <row r="238" spans="1:13" ht="15" x14ac:dyDescent="0.2">
      <c r="A238" s="94"/>
      <c r="B238" s="95"/>
      <c r="C238" s="12" t="s">
        <v>29</v>
      </c>
      <c r="D238" s="21"/>
      <c r="E238" s="21"/>
      <c r="F238" s="21"/>
      <c r="G238" s="21"/>
      <c r="H238" s="21"/>
      <c r="I238" s="21"/>
      <c r="J238" s="43"/>
      <c r="K238" s="43"/>
      <c r="L238" s="13">
        <v>0</v>
      </c>
      <c r="M238" s="23"/>
    </row>
    <row r="239" spans="1:13" ht="25.5" x14ac:dyDescent="0.2">
      <c r="A239" s="94"/>
      <c r="B239" s="95"/>
      <c r="C239" s="27" t="s">
        <v>78</v>
      </c>
      <c r="D239" s="21"/>
      <c r="E239" s="21"/>
      <c r="F239" s="21"/>
      <c r="G239" s="21"/>
      <c r="H239" s="21"/>
      <c r="I239" s="21"/>
      <c r="J239" s="42"/>
      <c r="K239" s="42"/>
      <c r="L239" s="13">
        <v>0</v>
      </c>
      <c r="M239" s="23"/>
    </row>
    <row r="240" spans="1:13" ht="15" x14ac:dyDescent="0.2">
      <c r="A240" s="94"/>
      <c r="B240" s="95"/>
      <c r="C240" s="12" t="s">
        <v>36</v>
      </c>
      <c r="D240" s="21"/>
      <c r="E240" s="21"/>
      <c r="F240" s="21"/>
      <c r="G240" s="21"/>
      <c r="H240" s="21"/>
      <c r="I240" s="21"/>
      <c r="J240" s="43"/>
      <c r="K240" s="43"/>
      <c r="L240" s="13">
        <v>0</v>
      </c>
      <c r="M240" s="23"/>
    </row>
    <row r="241" spans="1:13" ht="15" x14ac:dyDescent="0.2">
      <c r="A241" s="94"/>
      <c r="B241" s="95"/>
      <c r="C241" s="12" t="s">
        <v>30</v>
      </c>
      <c r="D241" s="21"/>
      <c r="E241" s="21"/>
      <c r="F241" s="21"/>
      <c r="G241" s="21"/>
      <c r="H241" s="21"/>
      <c r="I241" s="21"/>
      <c r="J241" s="43"/>
      <c r="K241" s="43"/>
      <c r="L241" s="13">
        <v>0</v>
      </c>
      <c r="M241" s="23"/>
    </row>
    <row r="242" spans="1:13" ht="15" x14ac:dyDescent="0.2">
      <c r="A242" s="94"/>
      <c r="B242" s="95"/>
      <c r="C242" s="12" t="s">
        <v>32</v>
      </c>
      <c r="D242" s="21"/>
      <c r="E242" s="21"/>
      <c r="F242" s="21"/>
      <c r="G242" s="21"/>
      <c r="H242" s="21"/>
      <c r="I242" s="21"/>
      <c r="J242" s="43"/>
      <c r="K242" s="43"/>
      <c r="L242" s="13">
        <v>0</v>
      </c>
      <c r="M242" s="23"/>
    </row>
    <row r="243" spans="1:13" ht="15" x14ac:dyDescent="0.2">
      <c r="A243" s="76" t="s">
        <v>24</v>
      </c>
      <c r="B243" s="78" t="s">
        <v>46</v>
      </c>
      <c r="C243" s="12" t="s">
        <v>28</v>
      </c>
      <c r="D243" s="17"/>
      <c r="E243" s="17"/>
      <c r="F243" s="17"/>
      <c r="G243" s="17"/>
      <c r="H243" s="17"/>
      <c r="I243" s="17"/>
      <c r="J243" s="43">
        <f>SUM(J245:J247)</f>
        <v>11510</v>
      </c>
      <c r="K243" s="43">
        <f>SUM(K245:K248)</f>
        <v>11231.2</v>
      </c>
      <c r="L243" s="13">
        <f t="shared" si="11"/>
        <v>97.577758470894878</v>
      </c>
      <c r="M243" s="23"/>
    </row>
    <row r="244" spans="1:13" ht="15" x14ac:dyDescent="0.2">
      <c r="A244" s="77"/>
      <c r="B244" s="79"/>
      <c r="C244" s="12" t="s">
        <v>29</v>
      </c>
      <c r="D244" s="17"/>
      <c r="E244" s="17"/>
      <c r="F244" s="17"/>
      <c r="G244" s="17"/>
      <c r="H244" s="17"/>
      <c r="I244" s="17"/>
      <c r="J244" s="43"/>
      <c r="K244" s="43"/>
      <c r="L244" s="13"/>
      <c r="M244" s="23"/>
    </row>
    <row r="245" spans="1:13" ht="25.5" x14ac:dyDescent="0.2">
      <c r="A245" s="77"/>
      <c r="B245" s="79"/>
      <c r="C245" s="27" t="s">
        <v>78</v>
      </c>
      <c r="D245" s="17"/>
      <c r="E245" s="17"/>
      <c r="F245" s="17"/>
      <c r="G245" s="17"/>
      <c r="H245" s="17"/>
      <c r="I245" s="17"/>
      <c r="J245" s="42">
        <v>10398.200000000001</v>
      </c>
      <c r="K245" s="42">
        <v>10119.700000000001</v>
      </c>
      <c r="L245" s="13">
        <f t="shared" si="11"/>
        <v>97.32165182435422</v>
      </c>
      <c r="M245" s="23"/>
    </row>
    <row r="246" spans="1:13" ht="15" x14ac:dyDescent="0.2">
      <c r="A246" s="77"/>
      <c r="B246" s="79"/>
      <c r="C246" s="12" t="s">
        <v>36</v>
      </c>
      <c r="D246" s="17"/>
      <c r="E246" s="17"/>
      <c r="F246" s="17"/>
      <c r="G246" s="17"/>
      <c r="H246" s="17"/>
      <c r="I246" s="17"/>
      <c r="J246" s="43"/>
      <c r="K246" s="43"/>
      <c r="L246" s="13"/>
      <c r="M246" s="23"/>
    </row>
    <row r="247" spans="1:13" ht="15" x14ac:dyDescent="0.2">
      <c r="A247" s="77"/>
      <c r="B247" s="79"/>
      <c r="C247" s="12" t="s">
        <v>30</v>
      </c>
      <c r="D247" s="17"/>
      <c r="E247" s="17"/>
      <c r="F247" s="17"/>
      <c r="G247" s="17"/>
      <c r="H247" s="17"/>
      <c r="I247" s="17"/>
      <c r="J247" s="43">
        <v>1111.8</v>
      </c>
      <c r="K247" s="43">
        <v>1111.5</v>
      </c>
      <c r="L247" s="13">
        <f t="shared" si="11"/>
        <v>99.973016729627645</v>
      </c>
      <c r="M247" s="23"/>
    </row>
    <row r="248" spans="1:13" ht="15" x14ac:dyDescent="0.2">
      <c r="A248" s="77"/>
      <c r="B248" s="79"/>
      <c r="C248" s="12" t="s">
        <v>32</v>
      </c>
      <c r="D248" s="17"/>
      <c r="E248" s="17"/>
      <c r="F248" s="17"/>
      <c r="G248" s="17"/>
      <c r="H248" s="17"/>
      <c r="I248" s="17"/>
      <c r="J248" s="43"/>
      <c r="K248" s="43"/>
      <c r="L248" s="13">
        <v>0</v>
      </c>
      <c r="M248" s="23"/>
    </row>
    <row r="249" spans="1:13" ht="14.25" x14ac:dyDescent="0.2">
      <c r="A249" s="72" t="s">
        <v>48</v>
      </c>
      <c r="B249" s="70" t="s">
        <v>71</v>
      </c>
      <c r="C249" s="11" t="s">
        <v>28</v>
      </c>
      <c r="D249" s="24"/>
      <c r="E249" s="24"/>
      <c r="F249" s="24"/>
      <c r="G249" s="24"/>
      <c r="H249" s="24"/>
      <c r="I249" s="24"/>
      <c r="J249" s="39">
        <f>+J251+J252+J253+J254</f>
        <v>77861.3</v>
      </c>
      <c r="K249" s="39">
        <f>SUM(K251:K254)</f>
        <v>77856.5</v>
      </c>
      <c r="L249" s="13">
        <f t="shared" ref="L249" si="15">+K249/J249*100</f>
        <v>99.993835191552151</v>
      </c>
      <c r="M249" s="23"/>
    </row>
    <row r="250" spans="1:13" ht="14.25" x14ac:dyDescent="0.2">
      <c r="A250" s="73"/>
      <c r="B250" s="71"/>
      <c r="C250" s="11" t="s">
        <v>29</v>
      </c>
      <c r="D250" s="24"/>
      <c r="E250" s="24"/>
      <c r="F250" s="24"/>
      <c r="G250" s="24"/>
      <c r="H250" s="24"/>
      <c r="I250" s="24"/>
      <c r="J250" s="40"/>
      <c r="K250" s="40"/>
      <c r="L250" s="13"/>
      <c r="M250" s="23"/>
    </row>
    <row r="251" spans="1:13" ht="25.5" x14ac:dyDescent="0.2">
      <c r="A251" s="73"/>
      <c r="B251" s="71"/>
      <c r="C251" s="28" t="s">
        <v>78</v>
      </c>
      <c r="D251" s="24"/>
      <c r="E251" s="24"/>
      <c r="F251" s="24"/>
      <c r="G251" s="24"/>
      <c r="H251" s="24"/>
      <c r="I251" s="24"/>
      <c r="J251" s="39">
        <v>2090.6</v>
      </c>
      <c r="K251" s="39">
        <v>2090.6</v>
      </c>
      <c r="L251" s="13">
        <f t="shared" ref="L251" si="16">+K251/J251*100</f>
        <v>100</v>
      </c>
      <c r="M251" s="23"/>
    </row>
    <row r="252" spans="1:13" ht="14.25" x14ac:dyDescent="0.2">
      <c r="A252" s="73"/>
      <c r="B252" s="71"/>
      <c r="C252" s="11" t="s">
        <v>36</v>
      </c>
      <c r="D252" s="24"/>
      <c r="E252" s="24"/>
      <c r="F252" s="24"/>
      <c r="G252" s="24"/>
      <c r="H252" s="24"/>
      <c r="I252" s="24"/>
      <c r="J252" s="39">
        <v>18475.5</v>
      </c>
      <c r="K252" s="39">
        <v>18475.5</v>
      </c>
      <c r="L252" s="13">
        <v>0</v>
      </c>
      <c r="M252" s="23"/>
    </row>
    <row r="253" spans="1:13" ht="14.25" x14ac:dyDescent="0.2">
      <c r="A253" s="73"/>
      <c r="B253" s="71"/>
      <c r="C253" s="11" t="s">
        <v>30</v>
      </c>
      <c r="D253" s="24"/>
      <c r="E253" s="24"/>
      <c r="F253" s="24"/>
      <c r="G253" s="24"/>
      <c r="H253" s="24"/>
      <c r="I253" s="24"/>
      <c r="J253" s="39">
        <v>56972.4</v>
      </c>
      <c r="K253" s="39">
        <v>56972.4</v>
      </c>
      <c r="L253" s="13">
        <v>0</v>
      </c>
      <c r="M253" s="23"/>
    </row>
    <row r="254" spans="1:13" ht="14.25" x14ac:dyDescent="0.2">
      <c r="A254" s="73"/>
      <c r="B254" s="71"/>
      <c r="C254" s="11" t="s">
        <v>32</v>
      </c>
      <c r="D254" s="24"/>
      <c r="E254" s="24"/>
      <c r="F254" s="24"/>
      <c r="G254" s="24"/>
      <c r="H254" s="24"/>
      <c r="I254" s="24"/>
      <c r="J254" s="39">
        <v>322.8</v>
      </c>
      <c r="K254" s="39">
        <v>318</v>
      </c>
      <c r="L254" s="13">
        <v>0</v>
      </c>
      <c r="M254" s="23"/>
    </row>
    <row r="255" spans="1:13" ht="12.75" customHeight="1" x14ac:dyDescent="0.2">
      <c r="A255" s="72" t="s">
        <v>48</v>
      </c>
      <c r="B255" s="70" t="s">
        <v>72</v>
      </c>
      <c r="C255" s="11" t="s">
        <v>28</v>
      </c>
      <c r="D255" s="62"/>
      <c r="E255" s="62"/>
      <c r="F255" s="62"/>
      <c r="G255" s="62"/>
      <c r="H255" s="62"/>
      <c r="I255" s="62"/>
      <c r="J255" s="39">
        <f>+J257+J258+J259+J260</f>
        <v>9227</v>
      </c>
      <c r="K255" s="39">
        <f>SUM(K257:K260)</f>
        <v>8920.9</v>
      </c>
      <c r="L255" s="13">
        <f t="shared" ref="L255" si="17">+K255/J255*100</f>
        <v>96.682562046168854</v>
      </c>
      <c r="M255" s="23"/>
    </row>
    <row r="256" spans="1:13" ht="14.25" x14ac:dyDescent="0.2">
      <c r="A256" s="73"/>
      <c r="B256" s="71"/>
      <c r="C256" s="11" t="s">
        <v>29</v>
      </c>
      <c r="D256" s="62"/>
      <c r="E256" s="62"/>
      <c r="F256" s="62"/>
      <c r="G256" s="62"/>
      <c r="H256" s="62"/>
      <c r="I256" s="62"/>
      <c r="J256" s="40"/>
      <c r="K256" s="40"/>
      <c r="L256" s="13"/>
      <c r="M256" s="23"/>
    </row>
    <row r="257" spans="1:13" ht="25.5" x14ac:dyDescent="0.2">
      <c r="A257" s="73"/>
      <c r="B257" s="71"/>
      <c r="C257" s="61" t="s">
        <v>78</v>
      </c>
      <c r="D257" s="62"/>
      <c r="E257" s="62"/>
      <c r="F257" s="62"/>
      <c r="G257" s="62"/>
      <c r="H257" s="62"/>
      <c r="I257" s="62"/>
      <c r="J257" s="39">
        <f t="shared" ref="J257:K260" si="18">+J263+J269</f>
        <v>500</v>
      </c>
      <c r="K257" s="39">
        <f t="shared" si="18"/>
        <v>500</v>
      </c>
      <c r="L257" s="13">
        <f t="shared" ref="L257" si="19">+K257/J257*100</f>
        <v>100</v>
      </c>
      <c r="M257" s="23"/>
    </row>
    <row r="258" spans="1:13" ht="14.25" x14ac:dyDescent="0.2">
      <c r="A258" s="73"/>
      <c r="B258" s="71"/>
      <c r="C258" s="11" t="s">
        <v>36</v>
      </c>
      <c r="D258" s="62"/>
      <c r="E258" s="62"/>
      <c r="F258" s="62"/>
      <c r="G258" s="62"/>
      <c r="H258" s="62"/>
      <c r="I258" s="62"/>
      <c r="J258" s="39">
        <f t="shared" si="18"/>
        <v>185.3</v>
      </c>
      <c r="K258" s="39">
        <f t="shared" si="18"/>
        <v>185.3</v>
      </c>
      <c r="L258" s="13">
        <v>0</v>
      </c>
      <c r="M258" s="23"/>
    </row>
    <row r="259" spans="1:13" ht="14.25" x14ac:dyDescent="0.2">
      <c r="A259" s="73"/>
      <c r="B259" s="71"/>
      <c r="C259" s="11" t="s">
        <v>30</v>
      </c>
      <c r="D259" s="62"/>
      <c r="E259" s="62"/>
      <c r="F259" s="62"/>
      <c r="G259" s="62"/>
      <c r="H259" s="62"/>
      <c r="I259" s="62"/>
      <c r="J259" s="39">
        <f t="shared" si="18"/>
        <v>8541.7000000000007</v>
      </c>
      <c r="K259" s="39">
        <f t="shared" si="18"/>
        <v>8235.6</v>
      </c>
      <c r="L259" s="13">
        <v>0</v>
      </c>
      <c r="M259" s="23"/>
    </row>
    <row r="260" spans="1:13" ht="14.25" x14ac:dyDescent="0.2">
      <c r="A260" s="74"/>
      <c r="B260" s="75"/>
      <c r="C260" s="11" t="s">
        <v>32</v>
      </c>
      <c r="D260" s="62"/>
      <c r="E260" s="62"/>
      <c r="F260" s="62"/>
      <c r="G260" s="62"/>
      <c r="H260" s="62"/>
      <c r="I260" s="62"/>
      <c r="J260" s="39">
        <f t="shared" si="18"/>
        <v>0</v>
      </c>
      <c r="K260" s="39">
        <f t="shared" si="18"/>
        <v>0</v>
      </c>
      <c r="L260" s="13">
        <v>0</v>
      </c>
      <c r="M260" s="23"/>
    </row>
    <row r="261" spans="1:13" ht="15" x14ac:dyDescent="0.2">
      <c r="A261" s="77" t="s">
        <v>20</v>
      </c>
      <c r="B261" s="79" t="s">
        <v>73</v>
      </c>
      <c r="C261" s="63" t="s">
        <v>28</v>
      </c>
      <c r="D261" s="64"/>
      <c r="E261" s="64"/>
      <c r="F261" s="64"/>
      <c r="G261" s="64"/>
      <c r="H261" s="64"/>
      <c r="I261" s="64"/>
      <c r="J261" s="65">
        <f>SUM(J263:J265)</f>
        <v>1301.9000000000001</v>
      </c>
      <c r="K261" s="65">
        <f>SUM(K263:K266)</f>
        <v>1301.9000000000001</v>
      </c>
      <c r="L261" s="66">
        <f t="shared" ref="L261" si="20">+K261/J261*100</f>
        <v>100</v>
      </c>
      <c r="M261" s="23"/>
    </row>
    <row r="262" spans="1:13" ht="15" x14ac:dyDescent="0.2">
      <c r="A262" s="77"/>
      <c r="B262" s="79"/>
      <c r="C262" s="12" t="s">
        <v>29</v>
      </c>
      <c r="D262" s="25"/>
      <c r="E262" s="25"/>
      <c r="F262" s="25"/>
      <c r="G262" s="25"/>
      <c r="H262" s="25"/>
      <c r="I262" s="25"/>
      <c r="J262" s="43"/>
      <c r="K262" s="43"/>
      <c r="L262" s="13"/>
      <c r="M262" s="23"/>
    </row>
    <row r="263" spans="1:13" ht="25.5" x14ac:dyDescent="0.2">
      <c r="A263" s="77"/>
      <c r="B263" s="79"/>
      <c r="C263" s="27" t="s">
        <v>78</v>
      </c>
      <c r="D263" s="25"/>
      <c r="E263" s="25"/>
      <c r="F263" s="25"/>
      <c r="G263" s="25"/>
      <c r="H263" s="25"/>
      <c r="I263" s="25"/>
      <c r="J263" s="42">
        <v>500</v>
      </c>
      <c r="K263" s="42">
        <v>500</v>
      </c>
      <c r="L263" s="13">
        <f t="shared" ref="L263" si="21">+K263/J263*100</f>
        <v>100</v>
      </c>
      <c r="M263" s="23"/>
    </row>
    <row r="264" spans="1:13" ht="15" x14ac:dyDescent="0.2">
      <c r="A264" s="77"/>
      <c r="B264" s="79"/>
      <c r="C264" s="12" t="s">
        <v>36</v>
      </c>
      <c r="D264" s="25"/>
      <c r="E264" s="25"/>
      <c r="F264" s="25"/>
      <c r="G264" s="25"/>
      <c r="H264" s="25"/>
      <c r="I264" s="25"/>
      <c r="J264" s="43">
        <v>185.3</v>
      </c>
      <c r="K264" s="43">
        <v>185.3</v>
      </c>
      <c r="L264" s="13">
        <v>0</v>
      </c>
      <c r="M264" s="23"/>
    </row>
    <row r="265" spans="1:13" ht="15" x14ac:dyDescent="0.2">
      <c r="A265" s="77"/>
      <c r="B265" s="79"/>
      <c r="C265" s="12" t="s">
        <v>30</v>
      </c>
      <c r="D265" s="25"/>
      <c r="E265" s="25"/>
      <c r="F265" s="25"/>
      <c r="G265" s="25"/>
      <c r="H265" s="25"/>
      <c r="I265" s="25"/>
      <c r="J265" s="43">
        <v>616.6</v>
      </c>
      <c r="K265" s="43">
        <v>616.6</v>
      </c>
      <c r="L265" s="13">
        <v>691.8</v>
      </c>
      <c r="M265" s="23"/>
    </row>
    <row r="266" spans="1:13" ht="15" x14ac:dyDescent="0.2">
      <c r="A266" s="119"/>
      <c r="B266" s="120"/>
      <c r="C266" s="12" t="s">
        <v>32</v>
      </c>
      <c r="D266" s="25"/>
      <c r="E266" s="25"/>
      <c r="F266" s="25"/>
      <c r="G266" s="25"/>
      <c r="H266" s="25"/>
      <c r="I266" s="25"/>
      <c r="J266" s="43">
        <v>0</v>
      </c>
      <c r="K266" s="43"/>
      <c r="L266" s="13">
        <v>0</v>
      </c>
      <c r="M266" s="23"/>
    </row>
    <row r="267" spans="1:13" ht="15" x14ac:dyDescent="0.2">
      <c r="A267" s="76" t="s">
        <v>22</v>
      </c>
      <c r="B267" s="78" t="s">
        <v>74</v>
      </c>
      <c r="C267" s="12" t="s">
        <v>28</v>
      </c>
      <c r="D267" s="24"/>
      <c r="E267" s="24"/>
      <c r="F267" s="24"/>
      <c r="G267" s="24"/>
      <c r="H267" s="24"/>
      <c r="I267" s="24"/>
      <c r="J267" s="43">
        <f>SUM(J269:J271)</f>
        <v>7925.1</v>
      </c>
      <c r="K267" s="43">
        <f>SUM(K269:K272)</f>
        <v>7619</v>
      </c>
      <c r="L267" s="13">
        <f t="shared" ref="L267" si="22">+K267/J267*100</f>
        <v>96.137588169234462</v>
      </c>
      <c r="M267" s="23"/>
    </row>
    <row r="268" spans="1:13" ht="15" x14ac:dyDescent="0.2">
      <c r="A268" s="77"/>
      <c r="B268" s="79"/>
      <c r="C268" s="12" t="s">
        <v>29</v>
      </c>
      <c r="D268" s="24"/>
      <c r="E268" s="24"/>
      <c r="F268" s="24"/>
      <c r="G268" s="24"/>
      <c r="H268" s="24"/>
      <c r="I268" s="24"/>
      <c r="J268" s="43"/>
      <c r="K268" s="43"/>
      <c r="L268" s="13"/>
      <c r="M268" s="23"/>
    </row>
    <row r="269" spans="1:13" ht="25.5" x14ac:dyDescent="0.2">
      <c r="A269" s="77"/>
      <c r="B269" s="79"/>
      <c r="C269" s="27" t="s">
        <v>78</v>
      </c>
      <c r="D269" s="24"/>
      <c r="E269" s="24"/>
      <c r="F269" s="24"/>
      <c r="G269" s="24"/>
      <c r="H269" s="24"/>
      <c r="I269" s="24"/>
      <c r="J269" s="42"/>
      <c r="K269" s="42"/>
      <c r="L269" s="13">
        <v>0</v>
      </c>
      <c r="M269" s="23"/>
    </row>
    <row r="270" spans="1:13" ht="15" x14ac:dyDescent="0.2">
      <c r="A270" s="77"/>
      <c r="B270" s="79"/>
      <c r="C270" s="12" t="s">
        <v>36</v>
      </c>
      <c r="D270" s="24"/>
      <c r="E270" s="24"/>
      <c r="F270" s="24"/>
      <c r="G270" s="24"/>
      <c r="H270" s="24"/>
      <c r="I270" s="24"/>
      <c r="J270" s="43"/>
      <c r="K270" s="43"/>
      <c r="L270" s="13">
        <v>0</v>
      </c>
      <c r="M270" s="23"/>
    </row>
    <row r="271" spans="1:13" ht="15" x14ac:dyDescent="0.2">
      <c r="A271" s="77"/>
      <c r="B271" s="79"/>
      <c r="C271" s="12" t="s">
        <v>30</v>
      </c>
      <c r="D271" s="24"/>
      <c r="E271" s="24"/>
      <c r="F271" s="24"/>
      <c r="G271" s="24"/>
      <c r="H271" s="24"/>
      <c r="I271" s="24"/>
      <c r="J271" s="43">
        <v>7925.1</v>
      </c>
      <c r="K271" s="43">
        <v>7619</v>
      </c>
      <c r="L271" s="13">
        <v>0</v>
      </c>
      <c r="M271" s="23"/>
    </row>
    <row r="272" spans="1:13" ht="15" x14ac:dyDescent="0.2">
      <c r="A272" s="77"/>
      <c r="B272" s="79"/>
      <c r="C272" s="12" t="s">
        <v>32</v>
      </c>
      <c r="D272" s="24"/>
      <c r="E272" s="24"/>
      <c r="F272" s="24"/>
      <c r="G272" s="24"/>
      <c r="H272" s="24"/>
      <c r="I272" s="24"/>
      <c r="J272" s="43"/>
      <c r="K272" s="43"/>
      <c r="L272" s="13">
        <v>0</v>
      </c>
      <c r="M272" s="23"/>
    </row>
    <row r="273" spans="1:13" ht="12.75" customHeight="1" x14ac:dyDescent="0.2">
      <c r="A273" s="109" t="s">
        <v>52</v>
      </c>
      <c r="B273" s="110"/>
      <c r="C273" s="11" t="s">
        <v>28</v>
      </c>
      <c r="D273" s="18"/>
      <c r="E273" s="18"/>
      <c r="F273" s="18"/>
      <c r="G273" s="18"/>
      <c r="H273" s="18"/>
      <c r="I273" s="18"/>
      <c r="J273" s="39">
        <f>SUM(J275:J278)</f>
        <v>1361695.2</v>
      </c>
      <c r="K273" s="40">
        <f>SUM(K275:K278)</f>
        <v>1286763.0799999998</v>
      </c>
      <c r="L273" s="14">
        <f t="shared" si="11"/>
        <v>94.497144441722341</v>
      </c>
      <c r="M273" s="23"/>
    </row>
    <row r="274" spans="1:13" ht="15" x14ac:dyDescent="0.25">
      <c r="A274" s="111"/>
      <c r="B274" s="112"/>
      <c r="C274" s="6" t="s">
        <v>29</v>
      </c>
      <c r="D274" s="18"/>
      <c r="E274" s="18"/>
      <c r="F274" s="18"/>
      <c r="G274" s="18"/>
      <c r="H274" s="18"/>
      <c r="I274" s="18"/>
      <c r="J274" s="60"/>
      <c r="K274" s="40"/>
      <c r="L274" s="14"/>
      <c r="M274" s="23"/>
    </row>
    <row r="275" spans="1:13" ht="25.5" x14ac:dyDescent="0.2">
      <c r="A275" s="111"/>
      <c r="B275" s="112"/>
      <c r="C275" s="28" t="s">
        <v>78</v>
      </c>
      <c r="D275" s="18"/>
      <c r="E275" s="18"/>
      <c r="F275" s="18"/>
      <c r="G275" s="18"/>
      <c r="H275" s="18"/>
      <c r="I275" s="18"/>
      <c r="J275" s="39">
        <f>+J13+J47+J71+J95+J125+J161+J185+J203+J221+J233+J251+J257</f>
        <v>531994.69999999995</v>
      </c>
      <c r="K275" s="39">
        <f>+K13+K47+K71+K95+K125+K161+K185+K203+K221+K233+K251+K257</f>
        <v>504602.8</v>
      </c>
      <c r="L275" s="14">
        <f t="shared" si="11"/>
        <v>94.851095321062417</v>
      </c>
      <c r="M275" s="23"/>
    </row>
    <row r="276" spans="1:13" ht="14.25" x14ac:dyDescent="0.2">
      <c r="A276" s="111"/>
      <c r="B276" s="112"/>
      <c r="C276" s="11" t="s">
        <v>36</v>
      </c>
      <c r="D276" s="18"/>
      <c r="E276" s="18"/>
      <c r="F276" s="18"/>
      <c r="G276" s="18"/>
      <c r="H276" s="18"/>
      <c r="I276" s="18"/>
      <c r="J276" s="39">
        <f>+J11+J48+J72+J96+J126+J162+J186+J204+J222+J234+J252+J258</f>
        <v>71005.5</v>
      </c>
      <c r="K276" s="39">
        <f>+K11+K48+K72+K96+K126+K162+K186+K204+K222+K234+K252+K258</f>
        <v>69543.3</v>
      </c>
      <c r="L276" s="14">
        <f t="shared" si="11"/>
        <v>97.940722901747051</v>
      </c>
      <c r="M276" s="23"/>
    </row>
    <row r="277" spans="1:13" ht="14.25" x14ac:dyDescent="0.2">
      <c r="A277" s="111"/>
      <c r="B277" s="112"/>
      <c r="C277" s="11" t="s">
        <v>30</v>
      </c>
      <c r="D277" s="18"/>
      <c r="E277" s="18"/>
      <c r="F277" s="18"/>
      <c r="G277" s="18"/>
      <c r="H277" s="18"/>
      <c r="I277" s="18"/>
      <c r="J277" s="39">
        <f>+J12+J49+J73+J97+J127+J163+J187+J205+J223+J235+J253+J259</f>
        <v>687151.80000000016</v>
      </c>
      <c r="K277" s="39">
        <f>+K12+K49+K73+K97+K127+K163+K187+K205+K223+K235+K253+K259</f>
        <v>680757.8</v>
      </c>
      <c r="L277" s="14">
        <f t="shared" si="11"/>
        <v>99.06949235962125</v>
      </c>
      <c r="M277" s="23"/>
    </row>
    <row r="278" spans="1:13" ht="14.25" x14ac:dyDescent="0.2">
      <c r="A278" s="113"/>
      <c r="B278" s="114"/>
      <c r="C278" s="11" t="s">
        <v>32</v>
      </c>
      <c r="D278" s="18"/>
      <c r="E278" s="18"/>
      <c r="F278" s="18"/>
      <c r="G278" s="18"/>
      <c r="H278" s="18"/>
      <c r="I278" s="18"/>
      <c r="J278" s="39">
        <f>+J14+J50+J74+J98+J128+J164+J188+J206+J224+J236+J254+J260</f>
        <v>71543.199999999997</v>
      </c>
      <c r="K278" s="39">
        <f>+K14+K50+K74+K98+K128+K164+K188+K206+K224+K236+K254+K260</f>
        <v>31859.18</v>
      </c>
      <c r="L278" s="14">
        <f t="shared" si="11"/>
        <v>44.531388028491882</v>
      </c>
      <c r="M278" s="23"/>
    </row>
    <row r="279" spans="1:13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3" x14ac:dyDescent="0.2">
      <c r="J280" s="22"/>
      <c r="K280" s="22"/>
    </row>
  </sheetData>
  <mergeCells count="104">
    <mergeCell ref="A87:A92"/>
    <mergeCell ref="B87:B92"/>
    <mergeCell ref="A153:A158"/>
    <mergeCell ref="B153:B158"/>
    <mergeCell ref="A261:A266"/>
    <mergeCell ref="B261:B266"/>
    <mergeCell ref="A183:A188"/>
    <mergeCell ref="B183:B188"/>
    <mergeCell ref="A189:A194"/>
    <mergeCell ref="B189:B194"/>
    <mergeCell ref="A195:A200"/>
    <mergeCell ref="B195:B200"/>
    <mergeCell ref="A231:A236"/>
    <mergeCell ref="B231:B236"/>
    <mergeCell ref="A243:A248"/>
    <mergeCell ref="B243:B248"/>
    <mergeCell ref="A201:A206"/>
    <mergeCell ref="B201:B206"/>
    <mergeCell ref="A207:A212"/>
    <mergeCell ref="B207:B212"/>
    <mergeCell ref="A219:A224"/>
    <mergeCell ref="B219:B224"/>
    <mergeCell ref="A225:A230"/>
    <mergeCell ref="B225:B230"/>
    <mergeCell ref="A213:A218"/>
    <mergeCell ref="B213:B218"/>
    <mergeCell ref="B135:B140"/>
    <mergeCell ref="A177:A182"/>
    <mergeCell ref="B177:B182"/>
    <mergeCell ref="A159:A164"/>
    <mergeCell ref="B159:B164"/>
    <mergeCell ref="A165:A170"/>
    <mergeCell ref="B165:B170"/>
    <mergeCell ref="A171:A176"/>
    <mergeCell ref="B171:B176"/>
    <mergeCell ref="A273:B278"/>
    <mergeCell ref="D9:E9"/>
    <mergeCell ref="B69:B74"/>
    <mergeCell ref="A75:A80"/>
    <mergeCell ref="B75:B80"/>
    <mergeCell ref="A81:A86"/>
    <mergeCell ref="B81:B86"/>
    <mergeCell ref="A45:A50"/>
    <mergeCell ref="B45:B50"/>
    <mergeCell ref="A51:A56"/>
    <mergeCell ref="B51:B56"/>
    <mergeCell ref="B39:B44"/>
    <mergeCell ref="A39:A44"/>
    <mergeCell ref="A93:A98"/>
    <mergeCell ref="B93:B98"/>
    <mergeCell ref="A99:A104"/>
    <mergeCell ref="B99:B104"/>
    <mergeCell ref="B111:B116"/>
    <mergeCell ref="A117:A122"/>
    <mergeCell ref="B117:B122"/>
    <mergeCell ref="A141:A146"/>
    <mergeCell ref="B141:B146"/>
    <mergeCell ref="A111:A116"/>
    <mergeCell ref="A249:A254"/>
    <mergeCell ref="K1:L1"/>
    <mergeCell ref="A3:L3"/>
    <mergeCell ref="L6:L8"/>
    <mergeCell ref="A21:A26"/>
    <mergeCell ref="A27:A32"/>
    <mergeCell ref="B27:B32"/>
    <mergeCell ref="H9:I9"/>
    <mergeCell ref="F9:G9"/>
    <mergeCell ref="H7:I7"/>
    <mergeCell ref="J7:K7"/>
    <mergeCell ref="F7:G7"/>
    <mergeCell ref="B9:B14"/>
    <mergeCell ref="A15:A20"/>
    <mergeCell ref="B21:B26"/>
    <mergeCell ref="D7:E7"/>
    <mergeCell ref="D6:K6"/>
    <mergeCell ref="A6:A8"/>
    <mergeCell ref="B6:B8"/>
    <mergeCell ref="C6:C8"/>
    <mergeCell ref="B15:B20"/>
    <mergeCell ref="A9:A14"/>
    <mergeCell ref="B249:B254"/>
    <mergeCell ref="A255:A260"/>
    <mergeCell ref="B255:B260"/>
    <mergeCell ref="A267:A272"/>
    <mergeCell ref="B267:B272"/>
    <mergeCell ref="K5:L5"/>
    <mergeCell ref="A63:A68"/>
    <mergeCell ref="B63:B68"/>
    <mergeCell ref="A33:A38"/>
    <mergeCell ref="B33:B38"/>
    <mergeCell ref="A57:A62"/>
    <mergeCell ref="A69:A74"/>
    <mergeCell ref="B57:B62"/>
    <mergeCell ref="A105:A110"/>
    <mergeCell ref="B105:B110"/>
    <mergeCell ref="A147:A152"/>
    <mergeCell ref="B147:B152"/>
    <mergeCell ref="A123:A128"/>
    <mergeCell ref="B123:B128"/>
    <mergeCell ref="A129:A134"/>
    <mergeCell ref="B129:B134"/>
    <mergeCell ref="A135:A140"/>
    <mergeCell ref="A237:A242"/>
    <mergeCell ref="B237:B242"/>
  </mergeCells>
  <phoneticPr fontId="3" type="noConversion"/>
  <pageMargins left="0.94488188976377963" right="0.19685039370078741" top="0.19685039370078741" bottom="0.15748031496062992" header="0.31496062992125984" footer="0.31496062992125984"/>
  <pageSetup paperSize="9" scale="73" fitToHeight="4" orientation="portrait" r:id="rId1"/>
  <rowBreaks count="1" manualBreakCount="1">
    <brk id="7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средства бюджет</vt:lpstr>
      <vt:lpstr>'средства бюджет'!Область_печати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verhoturova</dc:creator>
  <cp:keywords/>
  <dc:description/>
  <cp:lastModifiedBy>a21022</cp:lastModifiedBy>
  <cp:revision/>
  <cp:lastPrinted>2021-03-04T04:50:52Z</cp:lastPrinted>
  <dcterms:created xsi:type="dcterms:W3CDTF">2007-07-17T01:27:34Z</dcterms:created>
  <dcterms:modified xsi:type="dcterms:W3CDTF">2021-03-04T04:51:10Z</dcterms:modified>
  <cp:category/>
  <cp:contentStatus/>
</cp:coreProperties>
</file>